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環境衛生部ゼロカーボン推進室\①事務島\⑱補助事業\01　太陽光発電システム\R8\①要綱・手引き・様式・Q\様式\"/>
    </mc:Choice>
  </mc:AlternateContent>
  <xr:revisionPtr revIDLastSave="0" documentId="13_ncr:1_{2D8415A1-9F36-491F-90CF-CE4501ACD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シート" sheetId="12" r:id="rId1"/>
    <sheet name="様式第2号" sheetId="3" r:id="rId2"/>
    <sheet name="詳細試算 " sheetId="14" r:id="rId3"/>
    <sheet name="テーブル" sheetId="13" state="hidden" r:id="rId4"/>
  </sheets>
  <definedNames>
    <definedName name="__IntlFixup" hidden="1">TRUE</definedName>
    <definedName name="__IntlFixupTable" localSheetId="2" hidden="1">#REF!</definedName>
    <definedName name="__IntlFixupTable" hidden="1">#REF!</definedName>
    <definedName name="_xlnm._FilterDatabase" localSheetId="2" hidden="1">'詳細試算 '!$A$1:$A$46</definedName>
    <definedName name="_xlnm._FilterDatabase" localSheetId="0" hidden="1">入力シート!#REF!</definedName>
    <definedName name="_Key1" localSheetId="2" hidden="1">#REF!</definedName>
    <definedName name="_Key1" hidden="1">#REF!</definedName>
    <definedName name="_Order1" hidden="1">255</definedName>
    <definedName name="_Sort" localSheetId="2" hidden="1">#REF!</definedName>
    <definedName name="_Sort" hidden="1">#REF!</definedName>
    <definedName name="a" localSheetId="2" hidden="1">{#N/A,#N/A,FALSE,"表形式"}</definedName>
    <definedName name="a" hidden="1">{#N/A,#N/A,FALSE,"表形式"}</definedName>
    <definedName name="aaa" localSheetId="2">#N/A</definedName>
    <definedName name="AHO" localSheetId="2" hidden="1">{#N/A,#N/A,FALSE,"表形式"}</definedName>
    <definedName name="AHO" hidden="1">{#N/A,#N/A,FALSE,"表形式"}</definedName>
    <definedName name="b" localSheetId="2" hidden="1">{#N/A,#N/A,FALSE,"表形式"}</definedName>
    <definedName name="b" hidden="1">{#N/A,#N/A,FALSE,"表形式"}</definedName>
    <definedName name="BAKA" localSheetId="2" hidden="1">{#N/A,#N/A,FALSE,"表形式"}</definedName>
    <definedName name="BAKA" hidden="1">{#N/A,#N/A,FALSE,"表形式"}</definedName>
    <definedName name="boxes" localSheetId="2">#REF!,#REF!</definedName>
    <definedName name="boxes">#REF!,#REF!</definedName>
    <definedName name="button_area_1" localSheetId="2">#REF!</definedName>
    <definedName name="button_area_1">#REF!</definedName>
    <definedName name="CC">#REF!</definedName>
    <definedName name="CCT" localSheetId="2">#REF!</definedName>
    <definedName name="CCT">#REF!</definedName>
    <definedName name="celltips_area" localSheetId="2">#REF!</definedName>
    <definedName name="celltips_area">#REF!</definedName>
    <definedName name="dai" localSheetId="2" hidden="1">{#N/A,#N/A,FALSE,"表形式"}</definedName>
    <definedName name="dai" hidden="1">{#N/A,#N/A,FALSE,"表形式"}</definedName>
    <definedName name="daiu" localSheetId="2" hidden="1">{#N/A,#N/A,FALSE,"表形式"}</definedName>
    <definedName name="daiu" hidden="1">{#N/A,#N/A,FALSE,"表形式"}</definedName>
    <definedName name="data1" localSheetId="2">#REF!</definedName>
    <definedName name="data1">#REF!</definedName>
    <definedName name="data10" localSheetId="2">#REF!</definedName>
    <definedName name="data10">#REF!</definedName>
    <definedName name="data100" localSheetId="2">#REF!</definedName>
    <definedName name="data100">#REF!</definedName>
    <definedName name="data101" localSheetId="2">#REF!</definedName>
    <definedName name="data101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data91" localSheetId="2">#REF!</definedName>
    <definedName name="data91">#REF!</definedName>
    <definedName name="data92" localSheetId="2">#REF!</definedName>
    <definedName name="data92">#REF!</definedName>
    <definedName name="data93" localSheetId="2">#REF!</definedName>
    <definedName name="data93">#REF!</definedName>
    <definedName name="data94" localSheetId="2">#REF!</definedName>
    <definedName name="data94">#REF!</definedName>
    <definedName name="data95" localSheetId="2">#REF!</definedName>
    <definedName name="data95">#REF!</definedName>
    <definedName name="data96" localSheetId="2">#REF!</definedName>
    <definedName name="data96">#REF!</definedName>
    <definedName name="data97" localSheetId="2">#REF!</definedName>
    <definedName name="data97">#REF!</definedName>
    <definedName name="data98" localSheetId="2">#REF!</definedName>
    <definedName name="data98">#REF!</definedName>
    <definedName name="data99" localSheetId="2">#REF!</definedName>
    <definedName name="data99">#REF!</definedName>
    <definedName name="dausi" localSheetId="2" hidden="1">{#N/A,#N/A,FALSE,"表形式"}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2">#REF!</definedName>
    <definedName name="display_area_2">#REF!</definedName>
    <definedName name="GO" localSheetId="2">#N/A</definedName>
    <definedName name="GoAssetChart" localSheetId="2">#N/A</definedName>
    <definedName name="GoBack" localSheetId="2">#N/A</definedName>
    <definedName name="GoBalanceSheet" localSheetId="2">#N/A</definedName>
    <definedName name="GoCashFlow" localSheetId="2">#N/A</definedName>
    <definedName name="GoData" localSheetId="2">#N/A</definedName>
    <definedName name="GoIncomeChart" localSheetId="2">#N/A</definedName>
    <definedName name="hotel" localSheetId="2" hidden="1">{#N/A,#N/A,FALSE,"表形式"}</definedName>
    <definedName name="hotel" hidden="1">{#N/A,#N/A,FALSE,"表形式"}</definedName>
    <definedName name="hotel増設後発電" localSheetId="2" hidden="1">{#N/A,#N/A,FALSE,"表形式"}</definedName>
    <definedName name="hotel増設後発電" hidden="1">{#N/A,#N/A,FALSE,"表形式"}</definedName>
    <definedName name="ｌｋｌｋ" localSheetId="2">#N/A</definedName>
    <definedName name="NO" localSheetId="2">#REF!</definedName>
    <definedName name="NO">#REF!</definedName>
    <definedName name="_xlnm.Print_Area" localSheetId="2">'詳細試算 '!$C$1:$Y$28</definedName>
    <definedName name="TABLE.K" localSheetId="2">#REF!</definedName>
    <definedName name="TABLE.K">#REF!</definedName>
    <definedName name="TABLE.R" localSheetId="2">#REF!</definedName>
    <definedName name="TABLE.R">#REF!</definedName>
    <definedName name="TABLE.S" localSheetId="2">#REF!</definedName>
    <definedName name="TABLE.S">#REF!</definedName>
    <definedName name="TABLE.V" localSheetId="2">#REF!</definedName>
    <definedName name="TABLE.V">#REF!</definedName>
    <definedName name="thload" localSheetId="2" hidden="1">{#N/A,#N/A,FALSE,"表形式"}</definedName>
    <definedName name="thload" hidden="1">{#N/A,#N/A,FALSE,"表形式"}</definedName>
    <definedName name="TOT" localSheetId="2">#REF!</definedName>
    <definedName name="TOT">#REF!</definedName>
    <definedName name="T登録簿" localSheetId="2">#REF!</definedName>
    <definedName name="T登録簿">#REF!</definedName>
    <definedName name="why" localSheetId="2" hidden="1">{#N/A,#N/A,FALSE,"表形式"}</definedName>
    <definedName name="why" hidden="1">{#N/A,#N/A,FALSE,"表形式"}</definedName>
    <definedName name="wrn.デマンド帳票." localSheetId="2" hidden="1">{#N/A,#N/A,FALSE,"表形式"}</definedName>
    <definedName name="wrn.デマンド帳票." hidden="1">{#N/A,#N/A,FALSE,"表形式"}</definedName>
    <definedName name="あほ" localSheetId="2" hidden="1">{#N/A,#N/A,FALSE,"表形式"}</definedName>
    <definedName name="あほ" hidden="1">{#N/A,#N/A,FALSE,"表形式"}</definedName>
    <definedName name="ｴｺｱｲｽ諸元">#REF!</definedName>
    <definedName name="おｋ" localSheetId="2" hidden="1">{#N/A,#N/A,FALSE,"表形式"}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2">#REF!</definedName>
    <definedName name="ﾀﾞｸﾄ一式">#REF!</definedName>
    <definedName name="ﾋﾞﾙﾏﾙﾁ諸元">#REF!</definedName>
    <definedName name="機器一式" localSheetId="2">#REF!</definedName>
    <definedName name="機器一式">#REF!</definedName>
    <definedName name="機器記載欄">#REF!</definedName>
    <definedName name="機器種別計">#REF!</definedName>
    <definedName name="型式2">#REF!</definedName>
    <definedName name="嫌" localSheetId="2" hidden="1">{#N/A,#N/A,FALSE,"表形式"}</definedName>
    <definedName name="嫌" hidden="1">{#N/A,#N/A,FALSE,"表形式"}</definedName>
    <definedName name="購入分" localSheetId="2" hidden="1">{#N/A,#N/A,FALSE,"表形式"}</definedName>
    <definedName name="購入分" hidden="1">{#N/A,#N/A,FALSE,"表形式"}</definedName>
    <definedName name="合計" localSheetId="2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2">#REF!</definedName>
    <definedName name="自動一式">#REF!</definedName>
    <definedName name="実績分析" localSheetId="2" hidden="1">{#N/A,#N/A,FALSE,"表形式"}</definedName>
    <definedName name="実績分析" hidden="1">{#N/A,#N/A,FALSE,"表形式"}</definedName>
    <definedName name="西村" localSheetId="2" hidden="1">{#N/A,#N/A,FALSE,"表形式"}</definedName>
    <definedName name="西村" hidden="1">{#N/A,#N/A,FALSE,"表形式"}</definedName>
    <definedName name="全量購入分析" localSheetId="2" hidden="1">{#N/A,#N/A,FALSE,"表形式"}</definedName>
    <definedName name="全量購入分析" hidden="1">{#N/A,#N/A,FALSE,"表形式"}</definedName>
    <definedName name="増設後量" localSheetId="2" hidden="1">{#N/A,#N/A,FALSE,"表形式"}</definedName>
    <definedName name="増設後量" hidden="1">{#N/A,#N/A,FALSE,"表形式"}</definedName>
    <definedName name="蓄熱配管">#REF!</definedName>
    <definedName name="提案書２" localSheetId="2" hidden="1">{#N/A,#N/A,FALSE,"表形式"}</definedName>
    <definedName name="提案書２" hidden="1">{#N/A,#N/A,FALSE,"表形式"}</definedName>
    <definedName name="入力画面4" localSheetId="2">#N/A</definedName>
    <definedName name="配管一式" localSheetId="2">#REF!</definedName>
    <definedName name="配管一式">#REF!</definedName>
    <definedName name="発電" localSheetId="2" hidden="1">{#N/A,#N/A,FALSE,"表形式"}</definedName>
    <definedName name="発電" hidden="1">{#N/A,#N/A,FALSE,"表形式"}</definedName>
    <definedName name="保守費用">#REF!</definedName>
    <definedName name="面積">#REF!</definedName>
    <definedName name="戻り２" localSheetId="2">#N/A</definedName>
    <definedName name="冷媒Ｐ" localSheetId="2">#REF!</definedName>
    <definedName name="冷媒Ｐ">#REF!</definedName>
    <definedName name="冷媒Ｐ２" localSheetId="2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" i="3" l="1"/>
  <c r="X9" i="3"/>
  <c r="P10" i="3"/>
  <c r="P9" i="3"/>
  <c r="V9" i="12"/>
  <c r="M18" i="12" s="1"/>
  <c r="U18" i="12" s="1"/>
  <c r="I33" i="3"/>
  <c r="I34" i="3" l="1"/>
  <c r="N86" i="3" l="1"/>
  <c r="N78" i="3"/>
  <c r="N71" i="3"/>
  <c r="N72" i="3"/>
  <c r="N60" i="3"/>
  <c r="S63" i="3"/>
  <c r="N61" i="3"/>
  <c r="N57" i="3"/>
  <c r="N56" i="3"/>
  <c r="N55" i="3"/>
  <c r="N54" i="3"/>
  <c r="L21" i="3" l="1"/>
  <c r="L12" i="3"/>
  <c r="L13" i="3"/>
  <c r="M29" i="12" l="1"/>
  <c r="T29" i="12" s="1"/>
  <c r="B25" i="3" s="1"/>
  <c r="G19" i="13"/>
  <c r="D19" i="13" l="1"/>
  <c r="G77" i="12" s="1"/>
  <c r="D20" i="13"/>
  <c r="D21" i="13"/>
  <c r="G91" i="12" l="1"/>
  <c r="N88" i="3" s="1"/>
  <c r="C22" i="14" l="1"/>
  <c r="C15" i="14"/>
  <c r="R5" i="14" l="1"/>
  <c r="R6" i="14"/>
  <c r="R4" i="14"/>
  <c r="S31" i="3" l="1"/>
  <c r="I31" i="3"/>
  <c r="N87" i="3"/>
  <c r="N85" i="3"/>
  <c r="N84" i="3"/>
  <c r="N79" i="3"/>
  <c r="N77" i="3"/>
  <c r="N76" i="3"/>
  <c r="N67" i="3"/>
  <c r="N70" i="3"/>
  <c r="N69" i="3"/>
  <c r="N68" i="3"/>
  <c r="N63" i="3" l="1"/>
  <c r="N49" i="3"/>
  <c r="N59" i="3"/>
  <c r="N58" i="3"/>
  <c r="N53" i="3"/>
  <c r="N52" i="3"/>
  <c r="N51" i="3"/>
  <c r="N50" i="3"/>
  <c r="M4" i="14"/>
  <c r="M3" i="14"/>
  <c r="G37" i="3"/>
  <c r="S32" i="3"/>
  <c r="I32" i="3"/>
  <c r="S30" i="3"/>
  <c r="I30" i="3"/>
  <c r="S29" i="3"/>
  <c r="I29" i="3"/>
  <c r="L6" i="3"/>
  <c r="L4" i="3"/>
  <c r="L8" i="3" l="1"/>
  <c r="S11" i="14"/>
  <c r="R12" i="14"/>
  <c r="R17" i="14" s="1"/>
  <c r="R18" i="14" s="1"/>
  <c r="Q6" i="14"/>
  <c r="P6" i="14"/>
  <c r="K12" i="14"/>
  <c r="K17" i="14" s="1"/>
  <c r="K18" i="14" s="1"/>
  <c r="Q5" i="14"/>
  <c r="P5" i="14"/>
  <c r="Q4" i="14"/>
  <c r="P4" i="14"/>
  <c r="L12" i="14" l="1"/>
  <c r="L17" i="14" s="1"/>
  <c r="L18" i="14" s="1"/>
  <c r="R24" i="14"/>
  <c r="R25" i="14" s="1"/>
  <c r="G12" i="14"/>
  <c r="G17" i="14" s="1"/>
  <c r="G18" i="14" s="1"/>
  <c r="N12" i="14"/>
  <c r="N17" i="14" s="1"/>
  <c r="N18" i="14" s="1"/>
  <c r="H12" i="14"/>
  <c r="H17" i="14" s="1"/>
  <c r="H18" i="14" s="1"/>
  <c r="M12" i="14"/>
  <c r="M17" i="14" s="1"/>
  <c r="M18" i="14" s="1"/>
  <c r="K24" i="14"/>
  <c r="K25" i="14" s="1"/>
  <c r="O12" i="14"/>
  <c r="O17" i="14" s="1"/>
  <c r="O18" i="14" s="1"/>
  <c r="P12" i="14"/>
  <c r="P17" i="14" s="1"/>
  <c r="P18" i="14" s="1"/>
  <c r="I12" i="14"/>
  <c r="I17" i="14" s="1"/>
  <c r="I18" i="14" s="1"/>
  <c r="Q12" i="14"/>
  <c r="Q17" i="14" s="1"/>
  <c r="Q18" i="14" s="1"/>
  <c r="J12" i="14"/>
  <c r="J17" i="14" s="1"/>
  <c r="J18" i="14" s="1"/>
  <c r="L24" i="14" l="1"/>
  <c r="L25" i="14" s="1"/>
  <c r="J24" i="14"/>
  <c r="J25" i="14" s="1"/>
  <c r="M24" i="14"/>
  <c r="M25" i="14" s="1"/>
  <c r="Q24" i="14"/>
  <c r="Q25" i="14" s="1"/>
  <c r="H24" i="14"/>
  <c r="H25" i="14" s="1"/>
  <c r="I24" i="14"/>
  <c r="I25" i="14" s="1"/>
  <c r="N24" i="14"/>
  <c r="N25" i="14" s="1"/>
  <c r="P24" i="14"/>
  <c r="P25" i="14" s="1"/>
  <c r="S12" i="14"/>
  <c r="G24" i="14"/>
  <c r="O24" i="14"/>
  <c r="O25" i="14" s="1"/>
  <c r="G25" i="14" l="1"/>
  <c r="S25" i="14" s="1"/>
  <c r="T44" i="3" s="1"/>
  <c r="S24" i="14"/>
  <c r="T43" i="3" s="1"/>
  <c r="S18" i="14"/>
  <c r="I44" i="3" s="1"/>
  <c r="S17" i="14"/>
  <c r="I43" i="3" s="1"/>
  <c r="T45" i="3" l="1"/>
  <c r="M30" i="12"/>
  <c r="E17" i="13" l="1"/>
  <c r="E18" i="13"/>
  <c r="D16" i="13"/>
  <c r="X5" i="3"/>
  <c r="D7" i="13"/>
  <c r="L19" i="3"/>
  <c r="L20" i="3"/>
  <c r="L22" i="3"/>
  <c r="L18" i="3"/>
  <c r="L17" i="3"/>
  <c r="S11" i="3"/>
  <c r="L11" i="3"/>
  <c r="L7" i="3"/>
  <c r="R5" i="3"/>
  <c r="L5" i="3"/>
  <c r="F43" i="12" l="1"/>
  <c r="I35" i="3" s="1"/>
  <c r="N73" i="3"/>
  <c r="L23" i="3"/>
  <c r="L14" i="3" l="1"/>
  <c r="L24" i="3"/>
  <c r="G84" i="12" l="1"/>
  <c r="N80" i="3" s="1"/>
</calcChain>
</file>

<file path=xl/sharedStrings.xml><?xml version="1.0" encoding="utf-8"?>
<sst xmlns="http://schemas.openxmlformats.org/spreadsheetml/2006/main" count="406" uniqueCount="273">
  <si>
    <t>住宅区分</t>
    <rPh sb="0" eb="2">
      <t>ジュウタク</t>
    </rPh>
    <rPh sb="2" eb="4">
      <t>クブン</t>
    </rPh>
    <phoneticPr fontId="22"/>
  </si>
  <si>
    <t>円</t>
    <rPh sb="0" eb="1">
      <t>エン</t>
    </rPh>
    <phoneticPr fontId="22"/>
  </si>
  <si>
    <t>エコキュート</t>
    <phoneticPr fontId="24"/>
  </si>
  <si>
    <t>2～3人</t>
    <rPh sb="3" eb="4">
      <t>ニン</t>
    </rPh>
    <phoneticPr fontId="24"/>
  </si>
  <si>
    <t>更新前</t>
    <rPh sb="0" eb="3">
      <t>コウシンマエ</t>
    </rPh>
    <phoneticPr fontId="24"/>
  </si>
  <si>
    <t>更新後</t>
    <rPh sb="0" eb="3">
      <t>コウシンゴ</t>
    </rPh>
    <phoneticPr fontId="24"/>
  </si>
  <si>
    <t>■ エネルギー使用想定</t>
    <rPh sb="7" eb="9">
      <t>シヨウ</t>
    </rPh>
    <rPh sb="9" eb="11">
      <t>ソウテイ</t>
    </rPh>
    <phoneticPr fontId="30"/>
  </si>
  <si>
    <t>給湯負荷　JISc9220:2018</t>
    <rPh sb="0" eb="2">
      <t>キュウトウ</t>
    </rPh>
    <rPh sb="2" eb="4">
      <t>フカ</t>
    </rPh>
    <phoneticPr fontId="30"/>
  </si>
  <si>
    <t>各種換算係数</t>
    <rPh sb="0" eb="2">
      <t>カクシュ</t>
    </rPh>
    <rPh sb="2" eb="4">
      <t>カンザン</t>
    </rPh>
    <rPh sb="4" eb="6">
      <t>ケイスウ</t>
    </rPh>
    <phoneticPr fontId="30"/>
  </si>
  <si>
    <t>機器給湯効率</t>
    <rPh sb="0" eb="2">
      <t>キキ</t>
    </rPh>
    <rPh sb="2" eb="4">
      <t>キュウトウ</t>
    </rPh>
    <rPh sb="4" eb="6">
      <t>コウリツ</t>
    </rPh>
    <phoneticPr fontId="24"/>
  </si>
  <si>
    <t>4～5人</t>
    <phoneticPr fontId="24"/>
  </si>
  <si>
    <t>発熱量</t>
    <rPh sb="0" eb="2">
      <t>ハツネツ</t>
    </rPh>
    <rPh sb="2" eb="3">
      <t>リョウ</t>
    </rPh>
    <phoneticPr fontId="30"/>
  </si>
  <si>
    <t>CO2排出係数</t>
    <rPh sb="3" eb="5">
      <t>ハイシュツ</t>
    </rPh>
    <rPh sb="5" eb="7">
      <t>ケイスウ</t>
    </rPh>
    <phoneticPr fontId="30"/>
  </si>
  <si>
    <t>採用値</t>
    <rPh sb="0" eb="2">
      <t>サイヨウ</t>
    </rPh>
    <rPh sb="2" eb="3">
      <t>チ</t>
    </rPh>
    <phoneticPr fontId="24"/>
  </si>
  <si>
    <t>給湯</t>
    <rPh sb="0" eb="2">
      <t>キュウトウ</t>
    </rPh>
    <phoneticPr fontId="24"/>
  </si>
  <si>
    <t>保温</t>
    <rPh sb="0" eb="2">
      <t>ホオン</t>
    </rPh>
    <phoneticPr fontId="24"/>
  </si>
  <si>
    <t>灯油</t>
    <rPh sb="0" eb="2">
      <t>トウユ</t>
    </rPh>
    <phoneticPr fontId="30"/>
  </si>
  <si>
    <t>MJ/Ⅼ</t>
    <phoneticPr fontId="30"/>
  </si>
  <si>
    <t>kg-CO2/L</t>
    <phoneticPr fontId="30"/>
  </si>
  <si>
    <t>中間期</t>
    <rPh sb="0" eb="3">
      <t>チュウカンキ</t>
    </rPh>
    <phoneticPr fontId="30"/>
  </si>
  <si>
    <t>MJ/日</t>
    <rPh sb="3" eb="4">
      <t>ニチ</t>
    </rPh>
    <phoneticPr fontId="30"/>
  </si>
  <si>
    <t>中間期</t>
    <rPh sb="0" eb="3">
      <t>チュウカンキ</t>
    </rPh>
    <phoneticPr fontId="24"/>
  </si>
  <si>
    <t>プロパンガス</t>
    <phoneticPr fontId="30"/>
  </si>
  <si>
    <t>MJ/㎥</t>
    <phoneticPr fontId="30"/>
  </si>
  <si>
    <t>kg-CO2/㎥</t>
    <phoneticPr fontId="30"/>
  </si>
  <si>
    <t>夏期</t>
    <rPh sb="0" eb="2">
      <t>カキ</t>
    </rPh>
    <phoneticPr fontId="30"/>
  </si>
  <si>
    <t>夏期</t>
    <rPh sb="0" eb="2">
      <t>カキ</t>
    </rPh>
    <phoneticPr fontId="24"/>
  </si>
  <si>
    <t>都市ガス</t>
    <rPh sb="0" eb="2">
      <t>トシ</t>
    </rPh>
    <phoneticPr fontId="30"/>
  </si>
  <si>
    <t>kg-CO2/kWh</t>
  </si>
  <si>
    <t>冬期</t>
    <rPh sb="0" eb="2">
      <t>トウキ</t>
    </rPh>
    <phoneticPr fontId="30"/>
  </si>
  <si>
    <t>冬期</t>
    <rPh sb="0" eb="2">
      <t>トウキ</t>
    </rPh>
    <phoneticPr fontId="24"/>
  </si>
  <si>
    <t>電力</t>
    <rPh sb="0" eb="2">
      <t>デンリョク</t>
    </rPh>
    <phoneticPr fontId="30"/>
  </si>
  <si>
    <t>MJ/kWh</t>
    <phoneticPr fontId="30"/>
  </si>
  <si>
    <t>kg-CO3/kWh</t>
    <phoneticPr fontId="24"/>
  </si>
  <si>
    <t>■給湯負荷</t>
    <rPh sb="1" eb="5">
      <t>キュウトウフカ</t>
    </rPh>
    <phoneticPr fontId="30"/>
  </si>
  <si>
    <t>※プロパン、都市ガスは高位発熱量</t>
    <rPh sb="6" eb="8">
      <t>トシ</t>
    </rPh>
    <rPh sb="11" eb="13">
      <t>コウイ</t>
    </rPh>
    <rPh sb="13" eb="15">
      <t>ハツネツ</t>
    </rPh>
    <rPh sb="15" eb="16">
      <t>リョウ</t>
    </rPh>
    <phoneticPr fontId="24"/>
  </si>
  <si>
    <t>計算式</t>
    <rPh sb="0" eb="3">
      <t>ケイサンシキ</t>
    </rPh>
    <phoneticPr fontId="24"/>
  </si>
  <si>
    <t>単位</t>
    <rPh sb="0" eb="2">
      <t>タンイ</t>
    </rPh>
    <phoneticPr fontId="30"/>
  </si>
  <si>
    <t>4月</t>
    <rPh sb="1" eb="2">
      <t>ガツ</t>
    </rPh>
    <phoneticPr fontId="30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</si>
  <si>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</si>
  <si>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</si>
  <si>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</si>
  <si>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</si>
  <si>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</si>
  <si>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</si>
  <si>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</si>
  <si>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</si>
  <si>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</si>
  <si>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</si>
  <si>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</si>
  <si>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0"/>
  </si>
  <si>
    <t>A</t>
    <phoneticPr fontId="30"/>
  </si>
  <si>
    <t>日数</t>
    <rPh sb="0" eb="2">
      <t>ニッスウ</t>
    </rPh>
    <phoneticPr fontId="30"/>
  </si>
  <si>
    <t>日</t>
    <rPh sb="0" eb="1">
      <t>ニチ</t>
    </rPh>
    <phoneticPr fontId="30"/>
  </si>
  <si>
    <t>B</t>
    <phoneticPr fontId="30"/>
  </si>
  <si>
    <t>月間給湯負荷</t>
    <rPh sb="0" eb="2">
      <t>ゲッカン</t>
    </rPh>
    <rPh sb="2" eb="4">
      <t>キュウトウ</t>
    </rPh>
    <rPh sb="4" eb="6">
      <t>フカ</t>
    </rPh>
    <phoneticPr fontId="30"/>
  </si>
  <si>
    <t>給湯負荷採用値×A</t>
    <rPh sb="0" eb="2">
      <t>キュウトウ</t>
    </rPh>
    <rPh sb="2" eb="4">
      <t>フカ</t>
    </rPh>
    <rPh sb="4" eb="6">
      <t>サイヨウ</t>
    </rPh>
    <rPh sb="6" eb="7">
      <t>チ</t>
    </rPh>
    <phoneticPr fontId="24"/>
  </si>
  <si>
    <t>MJ</t>
    <phoneticPr fontId="30"/>
  </si>
  <si>
    <t>合計</t>
    <rPh sb="0" eb="2">
      <t>ゴウケイ</t>
    </rPh>
    <phoneticPr fontId="24"/>
  </si>
  <si>
    <t>C</t>
    <phoneticPr fontId="30"/>
  </si>
  <si>
    <t>燃料使用量　※１</t>
    <rPh sb="0" eb="2">
      <t>ネンリョウ</t>
    </rPh>
    <rPh sb="2" eb="5">
      <t>シヨウリョウ</t>
    </rPh>
    <phoneticPr fontId="30"/>
  </si>
  <si>
    <t>B÷機器効率÷発熱量</t>
    <phoneticPr fontId="24"/>
  </si>
  <si>
    <t>D</t>
    <phoneticPr fontId="30"/>
  </si>
  <si>
    <t>CO2排出量　※２</t>
    <rPh sb="3" eb="5">
      <t>ハイシュツ</t>
    </rPh>
    <rPh sb="5" eb="6">
      <t>リョウ</t>
    </rPh>
    <phoneticPr fontId="30"/>
  </si>
  <si>
    <t>Ｃ×CO₂排出係数</t>
    <rPh sb="5" eb="7">
      <t>ハイシュツ</t>
    </rPh>
    <rPh sb="7" eb="9">
      <t>ケイスウ</t>
    </rPh>
    <phoneticPr fontId="24"/>
  </si>
  <si>
    <t>kg</t>
  </si>
  <si>
    <t>更新後</t>
    <phoneticPr fontId="24"/>
  </si>
  <si>
    <t>E</t>
    <phoneticPr fontId="30"/>
  </si>
  <si>
    <t>消費電力量</t>
    <rPh sb="0" eb="5">
      <t>ショウヒデンリョクリョウ</t>
    </rPh>
    <phoneticPr fontId="30"/>
  </si>
  <si>
    <t>Ｂ÷機器効率÷発熱量</t>
    <rPh sb="2" eb="4">
      <t>キキ</t>
    </rPh>
    <rPh sb="4" eb="6">
      <t>コウリツ</t>
    </rPh>
    <rPh sb="7" eb="10">
      <t>ハツネツリョウ</t>
    </rPh>
    <phoneticPr fontId="30"/>
  </si>
  <si>
    <t>F</t>
    <phoneticPr fontId="30"/>
  </si>
  <si>
    <t>CO2排出量（電力）</t>
    <rPh sb="7" eb="9">
      <t>デンリョク</t>
    </rPh>
    <phoneticPr fontId="30"/>
  </si>
  <si>
    <t>Ｅ×CO₂排出係数</t>
    <rPh sb="5" eb="7">
      <t>ハイシュツ</t>
    </rPh>
    <rPh sb="7" eb="9">
      <t>ケイスウ</t>
    </rPh>
    <phoneticPr fontId="30"/>
  </si>
  <si>
    <t>ZEH</t>
    <phoneticPr fontId="22"/>
  </si>
  <si>
    <t>ZEH+</t>
    <phoneticPr fontId="22"/>
  </si>
  <si>
    <t>新築住宅</t>
    <rPh sb="0" eb="2">
      <t>シンチク</t>
    </rPh>
    <rPh sb="2" eb="4">
      <t>ジュウタク</t>
    </rPh>
    <phoneticPr fontId="22"/>
  </si>
  <si>
    <t>円</t>
    <rPh sb="0" eb="1">
      <t>エン</t>
    </rPh>
    <phoneticPr fontId="30"/>
  </si>
  <si>
    <t>国費補助　～太陽光発電設備、定置用リチウムイオン蓄電池～</t>
    <rPh sb="0" eb="2">
      <t>コクヒ</t>
    </rPh>
    <rPh sb="2" eb="4">
      <t>ホジョ</t>
    </rPh>
    <phoneticPr fontId="30"/>
  </si>
  <si>
    <t>国費補助で申請する対象機器の詳細を入力してください。</t>
    <rPh sb="0" eb="2">
      <t>コクヒ</t>
    </rPh>
    <rPh sb="2" eb="4">
      <t>ホジョ</t>
    </rPh>
    <rPh sb="5" eb="7">
      <t>シンセイ</t>
    </rPh>
    <rPh sb="9" eb="11">
      <t>タイショウ</t>
    </rPh>
    <rPh sb="11" eb="13">
      <t>キキ</t>
    </rPh>
    <rPh sb="14" eb="16">
      <t>ショウサイ</t>
    </rPh>
    <rPh sb="17" eb="19">
      <t>ニュウリョク</t>
    </rPh>
    <phoneticPr fontId="30"/>
  </si>
  <si>
    <t>①商品品番</t>
    <rPh sb="1" eb="3">
      <t>ショウヒン</t>
    </rPh>
    <rPh sb="3" eb="5">
      <t>ヒンバン</t>
    </rPh>
    <phoneticPr fontId="30"/>
  </si>
  <si>
    <t>②パネル出力値</t>
    <rPh sb="4" eb="6">
      <t>シュツリョク</t>
    </rPh>
    <rPh sb="6" eb="7">
      <t>チ</t>
    </rPh>
    <phoneticPr fontId="30"/>
  </si>
  <si>
    <t>W</t>
    <phoneticPr fontId="30"/>
  </si>
  <si>
    <t>×</t>
    <phoneticPr fontId="30"/>
  </si>
  <si>
    <t>枚</t>
    <rPh sb="0" eb="1">
      <t>マイ</t>
    </rPh>
    <phoneticPr fontId="30"/>
  </si>
  <si>
    <t>＝</t>
    <phoneticPr fontId="30"/>
  </si>
  <si>
    <t>kW</t>
    <phoneticPr fontId="30"/>
  </si>
  <si>
    <t>売電先</t>
    <rPh sb="0" eb="2">
      <t>バイデン</t>
    </rPh>
    <rPh sb="2" eb="3">
      <t>サキ</t>
    </rPh>
    <phoneticPr fontId="30"/>
  </si>
  <si>
    <t>〇定置用リチウムイオン蓄電池</t>
    <rPh sb="1" eb="3">
      <t>テイチ</t>
    </rPh>
    <rPh sb="3" eb="4">
      <t>ヨウ</t>
    </rPh>
    <rPh sb="11" eb="14">
      <t>チクデンチ</t>
    </rPh>
    <phoneticPr fontId="30"/>
  </si>
  <si>
    <t>kWh</t>
    <phoneticPr fontId="30"/>
  </si>
  <si>
    <t>国費補助　～エコキュート～</t>
    <phoneticPr fontId="30"/>
  </si>
  <si>
    <t>①更新前給湯器</t>
    <rPh sb="1" eb="3">
      <t>コウシン</t>
    </rPh>
    <rPh sb="3" eb="4">
      <t>マエ</t>
    </rPh>
    <rPh sb="4" eb="7">
      <t>キュウトウキ</t>
    </rPh>
    <phoneticPr fontId="30"/>
  </si>
  <si>
    <t>種類</t>
    <rPh sb="0" eb="2">
      <t>シュルイ</t>
    </rPh>
    <phoneticPr fontId="30"/>
  </si>
  <si>
    <t>メーカー</t>
    <phoneticPr fontId="30"/>
  </si>
  <si>
    <t>型式</t>
    <rPh sb="0" eb="2">
      <t>カタシキ</t>
    </rPh>
    <phoneticPr fontId="30"/>
  </si>
  <si>
    <t>給湯効率</t>
    <rPh sb="0" eb="2">
      <t>キュウトウ</t>
    </rPh>
    <rPh sb="2" eb="4">
      <t>コウリツ</t>
    </rPh>
    <phoneticPr fontId="30"/>
  </si>
  <si>
    <t>②更新後給湯器</t>
    <rPh sb="1" eb="3">
      <t>コウシン</t>
    </rPh>
    <rPh sb="3" eb="4">
      <t>ゴ</t>
    </rPh>
    <rPh sb="4" eb="7">
      <t>キュウトウキ</t>
    </rPh>
    <phoneticPr fontId="30"/>
  </si>
  <si>
    <t>③ご家庭の人数</t>
    <rPh sb="2" eb="4">
      <t>カテイ</t>
    </rPh>
    <rPh sb="5" eb="7">
      <t>ニンズウ</t>
    </rPh>
    <phoneticPr fontId="30"/>
  </si>
  <si>
    <t>％</t>
    <phoneticPr fontId="30"/>
  </si>
  <si>
    <t>高性能HEMSの導入</t>
    <rPh sb="0" eb="3">
      <t>コウセイノウ</t>
    </rPh>
    <rPh sb="8" eb="10">
      <t>ドウニュウ</t>
    </rPh>
    <phoneticPr fontId="39"/>
  </si>
  <si>
    <t>市費補助</t>
    <rPh sb="0" eb="2">
      <t>シヒ</t>
    </rPh>
    <rPh sb="2" eb="4">
      <t>ホジョ</t>
    </rPh>
    <phoneticPr fontId="30"/>
  </si>
  <si>
    <t>(注)国費補助の定置用リチウムイオン蓄電池と併用できません。</t>
    <rPh sb="1" eb="2">
      <t>チュウ</t>
    </rPh>
    <rPh sb="3" eb="5">
      <t>コクヒ</t>
    </rPh>
    <rPh sb="5" eb="7">
      <t>ホジョ</t>
    </rPh>
    <rPh sb="8" eb="10">
      <t>テイチ</t>
    </rPh>
    <rPh sb="10" eb="11">
      <t>ヨウ</t>
    </rPh>
    <rPh sb="18" eb="21">
      <t>チクデンチ</t>
    </rPh>
    <rPh sb="22" eb="24">
      <t>ヘイヨウ</t>
    </rPh>
    <phoneticPr fontId="30"/>
  </si>
  <si>
    <t>〇HEMS</t>
    <phoneticPr fontId="30"/>
  </si>
  <si>
    <t>〇給電装置</t>
    <rPh sb="1" eb="3">
      <t>キュウデン</t>
    </rPh>
    <rPh sb="3" eb="5">
      <t>ソウチ</t>
    </rPh>
    <phoneticPr fontId="30"/>
  </si>
  <si>
    <t>申請する対象機器</t>
    <rPh sb="0" eb="2">
      <t>シンセイ</t>
    </rPh>
    <rPh sb="4" eb="6">
      <t>タイショウ</t>
    </rPh>
    <rPh sb="6" eb="8">
      <t>キキ</t>
    </rPh>
    <phoneticPr fontId="30"/>
  </si>
  <si>
    <t>□</t>
    <phoneticPr fontId="30"/>
  </si>
  <si>
    <t>■</t>
    <phoneticPr fontId="30"/>
  </si>
  <si>
    <t>パワコンの機能</t>
    <rPh sb="5" eb="7">
      <t>キノウ</t>
    </rPh>
    <phoneticPr fontId="30"/>
  </si>
  <si>
    <t>単機能</t>
    <rPh sb="0" eb="3">
      <t>タンキノウ</t>
    </rPh>
    <phoneticPr fontId="30"/>
  </si>
  <si>
    <t>ハイブリッド</t>
    <phoneticPr fontId="30"/>
  </si>
  <si>
    <t>売電の有無</t>
    <rPh sb="0" eb="2">
      <t>バイデン</t>
    </rPh>
    <rPh sb="3" eb="5">
      <t>ウム</t>
    </rPh>
    <phoneticPr fontId="30"/>
  </si>
  <si>
    <t>有</t>
    <rPh sb="0" eb="1">
      <t>アリ</t>
    </rPh>
    <phoneticPr fontId="30"/>
  </si>
  <si>
    <t>無</t>
    <rPh sb="0" eb="1">
      <t>ナ</t>
    </rPh>
    <phoneticPr fontId="30"/>
  </si>
  <si>
    <t>家族人数</t>
    <rPh sb="0" eb="2">
      <t>カゾク</t>
    </rPh>
    <rPh sb="2" eb="4">
      <t>ニンズウ</t>
    </rPh>
    <phoneticPr fontId="30"/>
  </si>
  <si>
    <t>ZEH２</t>
    <phoneticPr fontId="30"/>
  </si>
  <si>
    <t>導入します</t>
    <rPh sb="0" eb="2">
      <t>ドウニュウ</t>
    </rPh>
    <phoneticPr fontId="30"/>
  </si>
  <si>
    <t>ZEH３</t>
  </si>
  <si>
    <t>余剰買取方式で売電します</t>
    <rPh sb="0" eb="2">
      <t>ヨジョウ</t>
    </rPh>
    <rPh sb="2" eb="4">
      <t>カイトリ</t>
    </rPh>
    <rPh sb="4" eb="6">
      <t>ホウシキ</t>
    </rPh>
    <rPh sb="7" eb="9">
      <t>バイデン</t>
    </rPh>
    <phoneticPr fontId="30"/>
  </si>
  <si>
    <t>売電はしません</t>
    <rPh sb="0" eb="2">
      <t>バイデン</t>
    </rPh>
    <phoneticPr fontId="30"/>
  </si>
  <si>
    <t>既存住宅</t>
    <rPh sb="0" eb="2">
      <t>キゾン</t>
    </rPh>
    <rPh sb="2" eb="4">
      <t>ジュウタク</t>
    </rPh>
    <phoneticPr fontId="22"/>
  </si>
  <si>
    <t>=</t>
    <phoneticPr fontId="22"/>
  </si>
  <si>
    <t>太陽光発電設備</t>
    <rPh sb="0" eb="3">
      <t>タイヨウコウ</t>
    </rPh>
    <rPh sb="3" eb="5">
      <t>ハツデン</t>
    </rPh>
    <rPh sb="5" eb="7">
      <t>セツビ</t>
    </rPh>
    <phoneticPr fontId="22"/>
  </si>
  <si>
    <t>②パネル出力値</t>
    <rPh sb="4" eb="6">
      <t>シュツリョク</t>
    </rPh>
    <rPh sb="6" eb="7">
      <t>チ</t>
    </rPh>
    <phoneticPr fontId="22"/>
  </si>
  <si>
    <t>kW</t>
    <phoneticPr fontId="22"/>
  </si>
  <si>
    <t>W</t>
    <phoneticPr fontId="22"/>
  </si>
  <si>
    <t>×</t>
    <phoneticPr fontId="22"/>
  </si>
  <si>
    <t>枚</t>
    <rPh sb="0" eb="1">
      <t>マイ</t>
    </rPh>
    <phoneticPr fontId="22"/>
  </si>
  <si>
    <t>ｋW</t>
    <phoneticPr fontId="22"/>
  </si>
  <si>
    <t>売電先</t>
    <rPh sb="0" eb="2">
      <t>バイデン</t>
    </rPh>
    <rPh sb="2" eb="3">
      <t>サキ</t>
    </rPh>
    <phoneticPr fontId="22"/>
  </si>
  <si>
    <t>kWh</t>
    <phoneticPr fontId="22"/>
  </si>
  <si>
    <t>上限額</t>
    <rPh sb="0" eb="3">
      <t>ジョウゲンガク</t>
    </rPh>
    <phoneticPr fontId="22"/>
  </si>
  <si>
    <t>EQ1/4</t>
    <phoneticPr fontId="22"/>
  </si>
  <si>
    <t>ZEH経費</t>
    <rPh sb="3" eb="5">
      <t>ケイヒ</t>
    </rPh>
    <phoneticPr fontId="22"/>
  </si>
  <si>
    <t>①区分</t>
    <rPh sb="1" eb="3">
      <t>クブン</t>
    </rPh>
    <phoneticPr fontId="22"/>
  </si>
  <si>
    <t>ZEH区分</t>
    <rPh sb="3" eb="5">
      <t>クブン</t>
    </rPh>
    <phoneticPr fontId="22"/>
  </si>
  <si>
    <r>
      <t>②U</t>
    </r>
    <r>
      <rPr>
        <sz val="8"/>
        <color theme="1"/>
        <rFont val="Yu Gothic"/>
        <family val="3"/>
        <charset val="128"/>
        <scheme val="minor"/>
      </rPr>
      <t>A</t>
    </r>
    <r>
      <rPr>
        <sz val="11"/>
        <color theme="1"/>
        <rFont val="Yu Gothic"/>
        <family val="2"/>
        <scheme val="minor"/>
      </rPr>
      <t>値</t>
    </r>
    <phoneticPr fontId="30"/>
  </si>
  <si>
    <t>ZEH上限額</t>
    <rPh sb="3" eb="5">
      <t>ジョウゲン</t>
    </rPh>
    <rPh sb="5" eb="6">
      <t>ガク</t>
    </rPh>
    <phoneticPr fontId="22"/>
  </si>
  <si>
    <t>市蓄電池</t>
    <rPh sb="0" eb="1">
      <t>シ</t>
    </rPh>
    <rPh sb="1" eb="4">
      <t>チクデンチ</t>
    </rPh>
    <phoneticPr fontId="22"/>
  </si>
  <si>
    <t>市HEMS</t>
    <rPh sb="0" eb="1">
      <t>シ</t>
    </rPh>
    <phoneticPr fontId="22"/>
  </si>
  <si>
    <t>市給電装置</t>
    <rPh sb="0" eb="1">
      <t>シ</t>
    </rPh>
    <rPh sb="1" eb="3">
      <t>キュウデン</t>
    </rPh>
    <rPh sb="3" eb="5">
      <t>ソウチ</t>
    </rPh>
    <phoneticPr fontId="22"/>
  </si>
  <si>
    <t>(千円未満切り捨て)</t>
    <phoneticPr fontId="22"/>
  </si>
  <si>
    <t>給湯種類</t>
    <rPh sb="0" eb="2">
      <t>キュウトウ</t>
    </rPh>
    <rPh sb="2" eb="4">
      <t>シュルイ</t>
    </rPh>
    <phoneticPr fontId="22"/>
  </si>
  <si>
    <t>電気温水器</t>
    <rPh sb="0" eb="2">
      <t>デンキ</t>
    </rPh>
    <rPh sb="2" eb="5">
      <t>オンスイキ</t>
    </rPh>
    <phoneticPr fontId="22"/>
  </si>
  <si>
    <t>ガス給湯器(ＬＰガス)</t>
    <rPh sb="2" eb="5">
      <t>キュウトウキ</t>
    </rPh>
    <phoneticPr fontId="24"/>
  </si>
  <si>
    <t>ガス給湯器(都市ガス)</t>
    <rPh sb="2" eb="5">
      <t>キュウトウキ</t>
    </rPh>
    <rPh sb="6" eb="8">
      <t>トシ</t>
    </rPh>
    <phoneticPr fontId="24"/>
  </si>
  <si>
    <t>灯油給湯器</t>
    <rPh sb="0" eb="2">
      <t>トウユ</t>
    </rPh>
    <rPh sb="2" eb="5">
      <t>キュウトウキ</t>
    </rPh>
    <phoneticPr fontId="24"/>
  </si>
  <si>
    <t>ご家族の人数</t>
    <rPh sb="1" eb="3">
      <t>カゾク</t>
    </rPh>
    <rPh sb="4" eb="6">
      <t>ニンズウ</t>
    </rPh>
    <phoneticPr fontId="22"/>
  </si>
  <si>
    <t>①給湯器の種類</t>
    <rPh sb="1" eb="4">
      <t>キュウトウキ</t>
    </rPh>
    <rPh sb="5" eb="7">
      <t>シュルイ</t>
    </rPh>
    <phoneticPr fontId="22"/>
  </si>
  <si>
    <t>②メーカー</t>
    <phoneticPr fontId="22"/>
  </si>
  <si>
    <t>③型式</t>
    <rPh sb="1" eb="3">
      <t>カタシキ</t>
    </rPh>
    <phoneticPr fontId="22"/>
  </si>
  <si>
    <t>④給湯効率</t>
    <rPh sb="1" eb="3">
      <t>キュウトウ</t>
    </rPh>
    <rPh sb="3" eb="5">
      <t>コウリツ</t>
    </rPh>
    <phoneticPr fontId="22"/>
  </si>
  <si>
    <t>更新前</t>
    <rPh sb="0" eb="2">
      <t>コウシン</t>
    </rPh>
    <rPh sb="2" eb="3">
      <t>マエ</t>
    </rPh>
    <phoneticPr fontId="22"/>
  </si>
  <si>
    <t>更新後</t>
    <rPh sb="0" eb="2">
      <t>コウシン</t>
    </rPh>
    <rPh sb="2" eb="3">
      <t>ゴ</t>
    </rPh>
    <phoneticPr fontId="22"/>
  </si>
  <si>
    <t>省CO₂効果(CO₂削減率)</t>
    <rPh sb="0" eb="1">
      <t>ショウ</t>
    </rPh>
    <rPh sb="4" eb="6">
      <t>コウカ</t>
    </rPh>
    <phoneticPr fontId="22"/>
  </si>
  <si>
    <t>年間燃料消費量</t>
    <phoneticPr fontId="22"/>
  </si>
  <si>
    <t>年間CO2排出量</t>
    <phoneticPr fontId="22"/>
  </si>
  <si>
    <t>CO2削減率</t>
    <phoneticPr fontId="22"/>
  </si>
  <si>
    <t>％</t>
    <phoneticPr fontId="22"/>
  </si>
  <si>
    <t>再エネ</t>
    <rPh sb="0" eb="1">
      <t>サイ</t>
    </rPh>
    <phoneticPr fontId="22"/>
  </si>
  <si>
    <t>その他</t>
    <rPh sb="2" eb="3">
      <t>タ</t>
    </rPh>
    <phoneticPr fontId="22"/>
  </si>
  <si>
    <t xml:space="preserve">③パワーコンディショナー(以下パワ
コン)品番
</t>
    <rPh sb="13" eb="15">
      <t>イカ</t>
    </rPh>
    <rPh sb="21" eb="23">
      <t>ヒンバン</t>
    </rPh>
    <phoneticPr fontId="22"/>
  </si>
  <si>
    <t>④パワコンの機能</t>
    <rPh sb="6" eb="8">
      <t>キノウ</t>
    </rPh>
    <phoneticPr fontId="30"/>
  </si>
  <si>
    <t>⑤パワコン出力値</t>
    <rPh sb="5" eb="7">
      <t>シュツリョク</t>
    </rPh>
    <rPh sb="7" eb="8">
      <t>チ</t>
    </rPh>
    <phoneticPr fontId="30"/>
  </si>
  <si>
    <t>⑦売電の有無</t>
    <rPh sb="1" eb="3">
      <t>バイデン</t>
    </rPh>
    <rPh sb="4" eb="6">
      <t>ウム</t>
    </rPh>
    <phoneticPr fontId="30"/>
  </si>
  <si>
    <t>③パワーコンディショナー品番</t>
    <phoneticPr fontId="22"/>
  </si>
  <si>
    <t>④パワーコンディショナーの機能</t>
    <phoneticPr fontId="22"/>
  </si>
  <si>
    <t>⑤パワーコンディショナー出力値</t>
    <phoneticPr fontId="22"/>
  </si>
  <si>
    <t>事業計画書</t>
    <rPh sb="0" eb="2">
      <t>ジギョウ</t>
    </rPh>
    <rPh sb="2" eb="5">
      <t>ケイカクショ</t>
    </rPh>
    <phoneticPr fontId="22"/>
  </si>
  <si>
    <t>●太陽光発電設備(国費補助)</t>
    <rPh sb="1" eb="4">
      <t>タイヨウコウ</t>
    </rPh>
    <rPh sb="4" eb="6">
      <t>ハツデン</t>
    </rPh>
    <rPh sb="6" eb="8">
      <t>セツビ</t>
    </rPh>
    <rPh sb="9" eb="11">
      <t>コクヒ</t>
    </rPh>
    <rPh sb="11" eb="13">
      <t>ホジョ</t>
    </rPh>
    <phoneticPr fontId="22"/>
  </si>
  <si>
    <t>●定置用リチウムイオン蓄電池(国費補助)</t>
    <rPh sb="1" eb="3">
      <t>テイチ</t>
    </rPh>
    <rPh sb="3" eb="4">
      <t>ヨウ</t>
    </rPh>
    <rPh sb="11" eb="14">
      <t>チクデンチ</t>
    </rPh>
    <rPh sb="15" eb="17">
      <t>コクヒ</t>
    </rPh>
    <rPh sb="17" eb="19">
      <t>ホジョ</t>
    </rPh>
    <phoneticPr fontId="22"/>
  </si>
  <si>
    <t>●エコキュート(国費補助)</t>
    <rPh sb="8" eb="10">
      <t>コクヒ</t>
    </rPh>
    <rPh sb="10" eb="12">
      <t>ホジョ</t>
    </rPh>
    <phoneticPr fontId="22"/>
  </si>
  <si>
    <t>●『ZEH』(国費補助)</t>
    <rPh sb="7" eb="9">
      <t>コクヒ</t>
    </rPh>
    <rPh sb="9" eb="11">
      <t>ホジョ</t>
    </rPh>
    <phoneticPr fontId="22"/>
  </si>
  <si>
    <t>①商品品番</t>
    <phoneticPr fontId="22"/>
  </si>
  <si>
    <t>③設計一次エネルギー消費量(再エネ含む)</t>
    <rPh sb="14" eb="15">
      <t>サイ</t>
    </rPh>
    <rPh sb="17" eb="18">
      <t>フク</t>
    </rPh>
    <phoneticPr fontId="22"/>
  </si>
  <si>
    <t>④設計一次エネルギー消費量(再エネ除く)</t>
    <rPh sb="14" eb="15">
      <t>サイ</t>
    </rPh>
    <rPh sb="17" eb="18">
      <t>ノゾ</t>
    </rPh>
    <phoneticPr fontId="22"/>
  </si>
  <si>
    <t>⑤断熱性能等級</t>
    <rPh sb="1" eb="3">
      <t>ダンネツ</t>
    </rPh>
    <rPh sb="3" eb="5">
      <t>セイノウ</t>
    </rPh>
    <rPh sb="5" eb="7">
      <t>トウキュウ</t>
    </rPh>
    <phoneticPr fontId="22"/>
  </si>
  <si>
    <t>⑥設置する高断熱外皮の品番</t>
    <rPh sb="1" eb="3">
      <t>セッチ</t>
    </rPh>
    <rPh sb="5" eb="8">
      <t>コウダンネツ</t>
    </rPh>
    <rPh sb="8" eb="10">
      <t>ガイヒ</t>
    </rPh>
    <rPh sb="11" eb="13">
      <t>ヒンバン</t>
    </rPh>
    <phoneticPr fontId="22"/>
  </si>
  <si>
    <t>様式第2号【事業計画書】</t>
    <rPh sb="0" eb="2">
      <t>ヨウシキ</t>
    </rPh>
    <rPh sb="2" eb="3">
      <t>ダイ</t>
    </rPh>
    <rPh sb="4" eb="5">
      <t>ゴウ</t>
    </rPh>
    <rPh sb="6" eb="8">
      <t>ジギョウ</t>
    </rPh>
    <rPh sb="8" eb="11">
      <t>ケイカクショ</t>
    </rPh>
    <phoneticPr fontId="22"/>
  </si>
  <si>
    <t>断熱</t>
    <rPh sb="0" eb="2">
      <t>ダンネツ</t>
    </rPh>
    <phoneticPr fontId="22"/>
  </si>
  <si>
    <t>①商品品番</t>
    <rPh sb="1" eb="3">
      <t>ショウヒン</t>
    </rPh>
    <rPh sb="3" eb="5">
      <t>ヒンバン</t>
    </rPh>
    <phoneticPr fontId="22"/>
  </si>
  <si>
    <t>②蓄電容量</t>
    <rPh sb="1" eb="3">
      <t>チクデン</t>
    </rPh>
    <rPh sb="3" eb="5">
      <t>ヨウリョウ</t>
    </rPh>
    <phoneticPr fontId="22"/>
  </si>
  <si>
    <t>③パワーコンディショナーの機能</t>
    <rPh sb="13" eb="15">
      <t>キノウ</t>
    </rPh>
    <phoneticPr fontId="22"/>
  </si>
  <si>
    <t>④パワーコンディショナー出力値</t>
    <rPh sb="12" eb="14">
      <t>シュツリョク</t>
    </rPh>
    <rPh sb="14" eb="15">
      <t>チ</t>
    </rPh>
    <phoneticPr fontId="22"/>
  </si>
  <si>
    <t>⑦補助金申請額</t>
    <rPh sb="1" eb="4">
      <t>ホジョキン</t>
    </rPh>
    <rPh sb="4" eb="6">
      <t>シンセイ</t>
    </rPh>
    <rPh sb="6" eb="7">
      <t>ガク</t>
    </rPh>
    <phoneticPr fontId="22"/>
  </si>
  <si>
    <t>kWh</t>
  </si>
  <si>
    <t>２～３人</t>
  </si>
  <si>
    <t>２～３人</t>
    <rPh sb="3" eb="4">
      <t>ニン</t>
    </rPh>
    <phoneticPr fontId="30"/>
  </si>
  <si>
    <t>４～５人</t>
    <rPh sb="3" eb="4">
      <t>ニン</t>
    </rPh>
    <phoneticPr fontId="30"/>
  </si>
  <si>
    <t>４～５人</t>
    <phoneticPr fontId="24"/>
  </si>
  <si>
    <t>万円</t>
  </si>
  <si>
    <t>上限(新築）</t>
    <rPh sb="0" eb="2">
      <t>ジョウゲン</t>
    </rPh>
    <rPh sb="3" eb="5">
      <t>シンチク</t>
    </rPh>
    <phoneticPr fontId="22"/>
  </si>
  <si>
    <t>上限(既存）</t>
    <rPh sb="0" eb="2">
      <t>ジョウゲン</t>
    </rPh>
    <rPh sb="3" eb="5">
      <t>キゾン</t>
    </rPh>
    <phoneticPr fontId="22"/>
  </si>
  <si>
    <t>⑧総事業費</t>
    <rPh sb="1" eb="5">
      <t>ソウジギョウヒ</t>
    </rPh>
    <phoneticPr fontId="22"/>
  </si>
  <si>
    <t>⑨補助金対象経費</t>
    <rPh sb="1" eb="4">
      <t>ホジョキン</t>
    </rPh>
    <rPh sb="4" eb="6">
      <t>タイショウ</t>
    </rPh>
    <rPh sb="6" eb="8">
      <t>ケイヒ</t>
    </rPh>
    <phoneticPr fontId="22"/>
  </si>
  <si>
    <t>●太陽光発電設備</t>
    <rPh sb="1" eb="4">
      <t>タイヨウコウ</t>
    </rPh>
    <rPh sb="4" eb="6">
      <t>ハツデン</t>
    </rPh>
    <rPh sb="6" eb="8">
      <t>セツビ</t>
    </rPh>
    <phoneticPr fontId="30"/>
  </si>
  <si>
    <t>●定置用リチウムイオン蓄電池</t>
    <rPh sb="1" eb="3">
      <t>テイチ</t>
    </rPh>
    <rPh sb="3" eb="4">
      <t>ヨウ</t>
    </rPh>
    <rPh sb="11" eb="14">
      <t>チクデンチ</t>
    </rPh>
    <phoneticPr fontId="30"/>
  </si>
  <si>
    <t>②蓄電容量</t>
    <rPh sb="1" eb="3">
      <t>チクデン</t>
    </rPh>
    <rPh sb="3" eb="5">
      <t>ヨウリョウ</t>
    </rPh>
    <phoneticPr fontId="30"/>
  </si>
  <si>
    <t>③パワーコンディショナーの機能</t>
    <rPh sb="13" eb="15">
      <t>キノウ</t>
    </rPh>
    <phoneticPr fontId="30"/>
  </si>
  <si>
    <t>④パワーコンディショナー出力値</t>
    <rPh sb="12" eb="14">
      <t>シュツリョク</t>
    </rPh>
    <rPh sb="14" eb="15">
      <t>チ</t>
    </rPh>
    <phoneticPr fontId="30"/>
  </si>
  <si>
    <t>●エコキュート</t>
    <phoneticPr fontId="30"/>
  </si>
  <si>
    <t>⑤総事業費</t>
    <rPh sb="1" eb="5">
      <t>ソウジギョウヒ</t>
    </rPh>
    <phoneticPr fontId="30"/>
  </si>
  <si>
    <t>⑦補助金申請額</t>
    <rPh sb="1" eb="4">
      <t>ホジョキン</t>
    </rPh>
    <rPh sb="4" eb="6">
      <t>シンセイ</t>
    </rPh>
    <rPh sb="6" eb="7">
      <t>ガク</t>
    </rPh>
    <phoneticPr fontId="30"/>
  </si>
  <si>
    <t>⑦設置する空調設備の品番</t>
    <rPh sb="1" eb="3">
      <t>セッチ</t>
    </rPh>
    <rPh sb="5" eb="7">
      <t>クウチョウ</t>
    </rPh>
    <rPh sb="7" eb="9">
      <t>セツビ</t>
    </rPh>
    <phoneticPr fontId="22"/>
  </si>
  <si>
    <t>⑧設置する給湯設備の品番</t>
    <rPh sb="1" eb="3">
      <t>セッチ</t>
    </rPh>
    <rPh sb="5" eb="7">
      <t>キュウトウ</t>
    </rPh>
    <rPh sb="7" eb="9">
      <t>セツビ</t>
    </rPh>
    <phoneticPr fontId="22"/>
  </si>
  <si>
    <t>⑨設置する換気設備の品番</t>
    <rPh sb="1" eb="3">
      <t>セッチ</t>
    </rPh>
    <rPh sb="5" eb="7">
      <t>カンキ</t>
    </rPh>
    <rPh sb="7" eb="9">
      <t>セツビ</t>
    </rPh>
    <phoneticPr fontId="22"/>
  </si>
  <si>
    <t>⑪総事業費</t>
    <rPh sb="1" eb="5">
      <t>ソウジギョウヒ</t>
    </rPh>
    <phoneticPr fontId="30"/>
  </si>
  <si>
    <t>⑩ZEH+の選択要件
(2つのうち1つ以上を導入)</t>
    <phoneticPr fontId="22"/>
  </si>
  <si>
    <t>⑬補助金申請額</t>
    <phoneticPr fontId="30"/>
  </si>
  <si>
    <t>対象とならない経費の例・・・北電申請費、既存機器の撤去費用・処分費用、その他オプション部材費用や</t>
    <phoneticPr fontId="22"/>
  </si>
  <si>
    <t>その工事費用など</t>
    <phoneticPr fontId="30"/>
  </si>
  <si>
    <t>⑦売電の有無</t>
    <phoneticPr fontId="22"/>
  </si>
  <si>
    <t>⑩補助金申請額</t>
    <rPh sb="1" eb="4">
      <t>ホジョキン</t>
    </rPh>
    <rPh sb="4" eb="6">
      <t>シンセイ</t>
    </rPh>
    <rPh sb="6" eb="7">
      <t>ガク</t>
    </rPh>
    <phoneticPr fontId="22"/>
  </si>
  <si>
    <t>⑤総事業費</t>
    <rPh sb="1" eb="5">
      <t>ソウジギョウヒ</t>
    </rPh>
    <phoneticPr fontId="22"/>
  </si>
  <si>
    <t>⑥補助金対象経費</t>
    <rPh sb="1" eb="4">
      <t>ホジョキン</t>
    </rPh>
    <rPh sb="4" eb="6">
      <t>タイショウ</t>
    </rPh>
    <rPh sb="6" eb="8">
      <t>ケイヒ</t>
    </rPh>
    <phoneticPr fontId="22"/>
  </si>
  <si>
    <t>⑦１kWhあたりの金額</t>
    <rPh sb="9" eb="11">
      <t>キンガク</t>
    </rPh>
    <phoneticPr fontId="22"/>
  </si>
  <si>
    <t>⑧補助金申請額</t>
    <rPh sb="1" eb="4">
      <t>ホジョキン</t>
    </rPh>
    <rPh sb="4" eb="6">
      <t>シンセイ</t>
    </rPh>
    <rPh sb="6" eb="7">
      <t>ガク</t>
    </rPh>
    <phoneticPr fontId="22"/>
  </si>
  <si>
    <t>⑧補助金申請額</t>
    <rPh sb="1" eb="4">
      <t>ホジョキン</t>
    </rPh>
    <rPh sb="4" eb="6">
      <t>シンセイ</t>
    </rPh>
    <rPh sb="6" eb="7">
      <t>ガク</t>
    </rPh>
    <phoneticPr fontId="30"/>
  </si>
  <si>
    <t>⑤補助対象経費</t>
    <rPh sb="1" eb="3">
      <t>ホジョ</t>
    </rPh>
    <rPh sb="3" eb="5">
      <t>タイショウ</t>
    </rPh>
    <rPh sb="5" eb="7">
      <t>ケイヒ</t>
    </rPh>
    <phoneticPr fontId="30"/>
  </si>
  <si>
    <t>⑥補助金申請額</t>
    <rPh sb="1" eb="4">
      <t>ホジョキン</t>
    </rPh>
    <rPh sb="4" eb="6">
      <t>シンセイ</t>
    </rPh>
    <rPh sb="6" eb="7">
      <t>ガク</t>
    </rPh>
    <phoneticPr fontId="30"/>
  </si>
  <si>
    <t>〇定置用リチウムイオン蓄電池（市費補助）</t>
    <rPh sb="1" eb="4">
      <t>テイチヨウ</t>
    </rPh>
    <rPh sb="11" eb="14">
      <t>チクデンチ</t>
    </rPh>
    <rPh sb="15" eb="16">
      <t>シ</t>
    </rPh>
    <rPh sb="16" eb="17">
      <t>ヒ</t>
    </rPh>
    <rPh sb="17" eb="19">
      <t>ホジョ</t>
    </rPh>
    <phoneticPr fontId="22"/>
  </si>
  <si>
    <t>〇給電装置（市費補助）</t>
    <rPh sb="1" eb="3">
      <t>キュウデン</t>
    </rPh>
    <rPh sb="3" eb="5">
      <t>ソウチ</t>
    </rPh>
    <rPh sb="6" eb="7">
      <t>シ</t>
    </rPh>
    <rPh sb="7" eb="8">
      <t>ヒ</t>
    </rPh>
    <rPh sb="8" eb="10">
      <t>ホジョ</t>
    </rPh>
    <phoneticPr fontId="22"/>
  </si>
  <si>
    <t>〇HEMS（市費補助）</t>
    <rPh sb="6" eb="8">
      <t>シヒ</t>
    </rPh>
    <rPh sb="8" eb="10">
      <t>ホジョ</t>
    </rPh>
    <phoneticPr fontId="22"/>
  </si>
  <si>
    <t>□</t>
  </si>
  <si>
    <t>①該当区分</t>
    <rPh sb="1" eb="3">
      <t>ガイトウ</t>
    </rPh>
    <rPh sb="3" eb="5">
      <t>クブン</t>
    </rPh>
    <phoneticPr fontId="22"/>
  </si>
  <si>
    <r>
      <t>②U</t>
    </r>
    <r>
      <rPr>
        <sz val="9"/>
        <color theme="1"/>
        <rFont val="HG丸ｺﾞｼｯｸM-PRO"/>
        <family val="3"/>
        <charset val="128"/>
      </rPr>
      <t>A</t>
    </r>
    <r>
      <rPr>
        <sz val="11"/>
        <color theme="1"/>
        <rFont val="HG丸ｺﾞｼｯｸM-PRO"/>
        <family val="3"/>
        <charset val="128"/>
      </rPr>
      <t>値</t>
    </r>
    <rPh sb="3" eb="4">
      <t>チ</t>
    </rPh>
    <phoneticPr fontId="22"/>
  </si>
  <si>
    <t>③設計一次エネルギー消費量(再エネ含む)</t>
    <rPh sb="1" eb="3">
      <t>セッケイ</t>
    </rPh>
    <rPh sb="3" eb="5">
      <t>イチジ</t>
    </rPh>
    <rPh sb="10" eb="13">
      <t>ショウヒリョウ</t>
    </rPh>
    <rPh sb="14" eb="15">
      <t>サイ</t>
    </rPh>
    <rPh sb="17" eb="18">
      <t>フク</t>
    </rPh>
    <phoneticPr fontId="22"/>
  </si>
  <si>
    <t>④設計一次エネルギー消費量(再エネ除く)</t>
    <rPh sb="1" eb="3">
      <t>セッケイ</t>
    </rPh>
    <rPh sb="3" eb="5">
      <t>イチジ</t>
    </rPh>
    <rPh sb="10" eb="13">
      <t>ショウヒリョウ</t>
    </rPh>
    <rPh sb="14" eb="15">
      <t>サイ</t>
    </rPh>
    <rPh sb="17" eb="18">
      <t>ノゾ</t>
    </rPh>
    <phoneticPr fontId="22"/>
  </si>
  <si>
    <t>⑥高断熱外皮の品番</t>
    <rPh sb="1" eb="4">
      <t>コウダンネツ</t>
    </rPh>
    <rPh sb="4" eb="6">
      <t>ガイヒ</t>
    </rPh>
    <rPh sb="7" eb="9">
      <t>ヒンバン</t>
    </rPh>
    <phoneticPr fontId="22"/>
  </si>
  <si>
    <t>⑦空調設備の品番</t>
    <rPh sb="1" eb="3">
      <t>クウチョウ</t>
    </rPh>
    <rPh sb="3" eb="5">
      <t>セツビ</t>
    </rPh>
    <rPh sb="6" eb="8">
      <t>ヒンバン</t>
    </rPh>
    <phoneticPr fontId="22"/>
  </si>
  <si>
    <t>⑧給湯設備の品番</t>
    <rPh sb="1" eb="3">
      <t>キュウトウ</t>
    </rPh>
    <rPh sb="3" eb="5">
      <t>セツビ</t>
    </rPh>
    <phoneticPr fontId="22"/>
  </si>
  <si>
    <t>⑨換気設備の品番</t>
    <rPh sb="1" eb="3">
      <t>カンキ</t>
    </rPh>
    <rPh sb="3" eb="5">
      <t>セツビ</t>
    </rPh>
    <phoneticPr fontId="22"/>
  </si>
  <si>
    <t>⑩ZEH+の選択要件</t>
    <rPh sb="6" eb="8">
      <t>センタク</t>
    </rPh>
    <rPh sb="8" eb="10">
      <t>ヨウケン</t>
    </rPh>
    <phoneticPr fontId="22"/>
  </si>
  <si>
    <t>⑪総事業費</t>
    <rPh sb="1" eb="5">
      <t>ソウジギョウヒ</t>
    </rPh>
    <phoneticPr fontId="22"/>
  </si>
  <si>
    <t>⑫ZEH経費(高断熱外皮、給湯設備、換気
設備、空調設備に係る費用の合計)</t>
    <rPh sb="4" eb="6">
      <t>ケイヒ</t>
    </rPh>
    <rPh sb="7" eb="10">
      <t>コウダンネツ</t>
    </rPh>
    <rPh sb="10" eb="12">
      <t>ガイヒ</t>
    </rPh>
    <rPh sb="13" eb="15">
      <t>キュウトウ</t>
    </rPh>
    <rPh sb="15" eb="17">
      <t>セツビ</t>
    </rPh>
    <rPh sb="18" eb="20">
      <t>カンキ</t>
    </rPh>
    <phoneticPr fontId="22"/>
  </si>
  <si>
    <t>⑬補助金申請額</t>
    <rPh sb="1" eb="4">
      <t>ホジョキン</t>
    </rPh>
    <rPh sb="4" eb="6">
      <t>シンセイ</t>
    </rPh>
    <rPh sb="6" eb="7">
      <t>ガク</t>
    </rPh>
    <phoneticPr fontId="22"/>
  </si>
  <si>
    <t>①メーカー</t>
    <phoneticPr fontId="22"/>
  </si>
  <si>
    <t>②型式</t>
    <phoneticPr fontId="22"/>
  </si>
  <si>
    <t>③蓄電容量</t>
    <rPh sb="1" eb="3">
      <t>チクデン</t>
    </rPh>
    <rPh sb="3" eb="5">
      <t>ヨウリョウ</t>
    </rPh>
    <phoneticPr fontId="22"/>
  </si>
  <si>
    <t>④設置住宅</t>
    <rPh sb="1" eb="3">
      <t>セッチ</t>
    </rPh>
    <rPh sb="3" eb="5">
      <t>ジュウタク</t>
    </rPh>
    <phoneticPr fontId="22"/>
  </si>
  <si>
    <t>③総事業費</t>
    <rPh sb="1" eb="5">
      <t>ソウジギョウヒ</t>
    </rPh>
    <phoneticPr fontId="22"/>
  </si>
  <si>
    <t>④補助金対象経費</t>
    <rPh sb="1" eb="4">
      <t>ホジョキン</t>
    </rPh>
    <rPh sb="4" eb="6">
      <t>タイショウ</t>
    </rPh>
    <rPh sb="6" eb="8">
      <t>ケイヒ</t>
    </rPh>
    <phoneticPr fontId="22"/>
  </si>
  <si>
    <t>⑤補助金申請額</t>
    <rPh sb="1" eb="4">
      <t>ホジョキン</t>
    </rPh>
    <rPh sb="4" eb="6">
      <t>シンセイ</t>
    </rPh>
    <rPh sb="6" eb="7">
      <t>ガク</t>
    </rPh>
    <phoneticPr fontId="22"/>
  </si>
  <si>
    <t>⑫ZEH費用（高断熱外皮、空調設備、給湯設備、換気設備に係る費用の合計(税抜））</t>
    <rPh sb="4" eb="6">
      <t>ヒヨウ</t>
    </rPh>
    <rPh sb="7" eb="10">
      <t>コウダンネツ</t>
    </rPh>
    <rPh sb="10" eb="12">
      <t>ガイヒ</t>
    </rPh>
    <rPh sb="13" eb="15">
      <t>クウチョウ</t>
    </rPh>
    <rPh sb="15" eb="17">
      <t>セツビ</t>
    </rPh>
    <rPh sb="18" eb="20">
      <t>キュウトウ</t>
    </rPh>
    <rPh sb="20" eb="22">
      <t>セツビ</t>
    </rPh>
    <rPh sb="23" eb="25">
      <t>カンキ</t>
    </rPh>
    <rPh sb="25" eb="27">
      <t>セツビ</t>
    </rPh>
    <rPh sb="28" eb="29">
      <t>カカ</t>
    </rPh>
    <rPh sb="30" eb="32">
      <t>ヒヨウ</t>
    </rPh>
    <rPh sb="33" eb="35">
      <t>ゴウケイ</t>
    </rPh>
    <rPh sb="36" eb="37">
      <t>ゼイ</t>
    </rPh>
    <rPh sb="37" eb="38">
      <t>ヌ</t>
    </rPh>
    <phoneticPr fontId="30"/>
  </si>
  <si>
    <t>①メーカー</t>
    <phoneticPr fontId="30"/>
  </si>
  <si>
    <t>②型式</t>
    <rPh sb="1" eb="3">
      <t>カタシキ</t>
    </rPh>
    <phoneticPr fontId="30"/>
  </si>
  <si>
    <t>③蓄電容量</t>
    <rPh sb="1" eb="3">
      <t>チクデン</t>
    </rPh>
    <rPh sb="3" eb="5">
      <t>ヨウリョウ</t>
    </rPh>
    <phoneticPr fontId="30"/>
  </si>
  <si>
    <t>④設置住宅</t>
    <rPh sb="1" eb="3">
      <t>セッチ</t>
    </rPh>
    <rPh sb="3" eb="5">
      <t>ジュウタク</t>
    </rPh>
    <phoneticPr fontId="30"/>
  </si>
  <si>
    <t>⑥補助金対象経費</t>
    <rPh sb="1" eb="3">
      <t>ホジョ</t>
    </rPh>
    <rPh sb="3" eb="4">
      <t>キン</t>
    </rPh>
    <rPh sb="4" eb="6">
      <t>タイショウ</t>
    </rPh>
    <rPh sb="6" eb="8">
      <t>ケイヒ</t>
    </rPh>
    <phoneticPr fontId="30"/>
  </si>
  <si>
    <t>③総事業費</t>
    <rPh sb="1" eb="5">
      <t>ソウジギョウヒ</t>
    </rPh>
    <phoneticPr fontId="30"/>
  </si>
  <si>
    <t>④補助金対象経費</t>
    <rPh sb="1" eb="4">
      <t>ホジョキン</t>
    </rPh>
    <rPh sb="4" eb="6">
      <t>タイショウ</t>
    </rPh>
    <rPh sb="6" eb="8">
      <t>ケイヒ</t>
    </rPh>
    <phoneticPr fontId="30"/>
  </si>
  <si>
    <t>⑤補助金申請額</t>
    <rPh sb="1" eb="4">
      <t>ホジョキン</t>
    </rPh>
    <rPh sb="4" eb="6">
      <t>シンセイ</t>
    </rPh>
    <rPh sb="6" eb="7">
      <t>ガク</t>
    </rPh>
    <phoneticPr fontId="30"/>
  </si>
  <si>
    <r>
      <t>⑩補助金申請額</t>
    </r>
    <r>
      <rPr>
        <sz val="11"/>
        <color rgb="FFFF0000"/>
        <rFont val="Yu Gothic"/>
        <family val="3"/>
        <charset val="128"/>
        <scheme val="minor"/>
      </rPr>
      <t>(注２)</t>
    </r>
    <rPh sb="1" eb="4">
      <t>ホジョキン</t>
    </rPh>
    <rPh sb="4" eb="6">
      <t>シンセイ</t>
    </rPh>
    <rPh sb="6" eb="7">
      <t>ガク</t>
    </rPh>
    <rPh sb="8" eb="9">
      <t>チュウ</t>
    </rPh>
    <phoneticPr fontId="30"/>
  </si>
  <si>
    <t>⑤総事業費</t>
    <phoneticPr fontId="22"/>
  </si>
  <si>
    <t>④総事業費</t>
    <rPh sb="1" eb="5">
      <t>ソウジギョウヒ</t>
    </rPh>
    <phoneticPr fontId="22"/>
  </si>
  <si>
    <t>(注１)　接続の仕方により補助額が変動する場合があります。Q＆Aの№46をご確認ください。</t>
    <rPh sb="1" eb="2">
      <t>チュウ</t>
    </rPh>
    <rPh sb="5" eb="7">
      <t>セツゾク</t>
    </rPh>
    <rPh sb="8" eb="10">
      <t>シカタ</t>
    </rPh>
    <rPh sb="13" eb="15">
      <t>ホジョ</t>
    </rPh>
    <rPh sb="15" eb="16">
      <t>ガク</t>
    </rPh>
    <rPh sb="17" eb="19">
      <t>ヘンドウ</t>
    </rPh>
    <rPh sb="21" eb="23">
      <t>バアイ</t>
    </rPh>
    <rPh sb="38" eb="40">
      <t>カクニン</t>
    </rPh>
    <phoneticPr fontId="22"/>
  </si>
  <si>
    <r>
      <t>⑥補助金対象経費</t>
    </r>
    <r>
      <rPr>
        <sz val="11"/>
        <color rgb="FFFF0000"/>
        <rFont val="Yu Gothic"/>
        <family val="3"/>
        <charset val="128"/>
        <scheme val="minor"/>
      </rPr>
      <t>(注１）</t>
    </r>
    <rPh sb="9" eb="10">
      <t>チュウ</t>
    </rPh>
    <phoneticPr fontId="30"/>
  </si>
  <si>
    <t>(注１)　補助金の対象とならない経費は含めないでください。Q＆Aの№49をご確認ください。</t>
    <rPh sb="1" eb="2">
      <t>チュウ</t>
    </rPh>
    <rPh sb="5" eb="8">
      <t>ホジョキン</t>
    </rPh>
    <rPh sb="9" eb="11">
      <t>タイショウ</t>
    </rPh>
    <rPh sb="16" eb="18">
      <t>ケイヒ</t>
    </rPh>
    <rPh sb="19" eb="20">
      <t>フク</t>
    </rPh>
    <phoneticPr fontId="22"/>
  </si>
  <si>
    <r>
      <t>⑦１kWhあたりの金額</t>
    </r>
    <r>
      <rPr>
        <sz val="11"/>
        <color rgb="FFFF0000"/>
        <rFont val="Yu Gothic"/>
        <family val="3"/>
        <charset val="128"/>
        <scheme val="minor"/>
      </rPr>
      <t>(注２)</t>
    </r>
    <rPh sb="9" eb="11">
      <t>キンガク</t>
    </rPh>
    <rPh sb="12" eb="13">
      <t>チュウ</t>
    </rPh>
    <phoneticPr fontId="30"/>
  </si>
  <si>
    <t>(注２)　14.1万円以上だと補助金の対象にはなりません。</t>
    <rPh sb="9" eb="11">
      <t>マンエン</t>
    </rPh>
    <rPh sb="11" eb="13">
      <t>イジョウ</t>
    </rPh>
    <rPh sb="15" eb="18">
      <t>ホジョキン</t>
    </rPh>
    <rPh sb="19" eb="21">
      <t>タイショウ</t>
    </rPh>
    <phoneticPr fontId="22"/>
  </si>
  <si>
    <t>パワコン①</t>
    <phoneticPr fontId="22"/>
  </si>
  <si>
    <t>パワコン②</t>
    <phoneticPr fontId="22"/>
  </si>
  <si>
    <t>パネル①</t>
    <phoneticPr fontId="22"/>
  </si>
  <si>
    <t>パネル②</t>
    <phoneticPr fontId="22"/>
  </si>
  <si>
    <r>
      <t xml:space="preserve">⑥各パワコンの出力値及び各パワコンに接続するパネル出力値(※パワコンを複数設置する場合入力)
</t>
    </r>
    <r>
      <rPr>
        <sz val="10"/>
        <color rgb="FFFF0000"/>
        <rFont val="Yu Gothic"/>
        <family val="3"/>
        <charset val="128"/>
        <scheme val="minor"/>
      </rPr>
      <t>(注１)Q＆A №46参照</t>
    </r>
    <r>
      <rPr>
        <sz val="10"/>
        <color theme="1"/>
        <rFont val="Yu Gothic"/>
        <family val="3"/>
        <charset val="128"/>
        <scheme val="minor"/>
      </rPr>
      <t>　</t>
    </r>
    <rPh sb="1" eb="2">
      <t>カク</t>
    </rPh>
    <rPh sb="7" eb="9">
      <t>シュツリョク</t>
    </rPh>
    <rPh sb="9" eb="10">
      <t>チ</t>
    </rPh>
    <rPh sb="10" eb="11">
      <t>オヨ</t>
    </rPh>
    <rPh sb="12" eb="13">
      <t>カク</t>
    </rPh>
    <rPh sb="18" eb="20">
      <t>セツゾク</t>
    </rPh>
    <rPh sb="25" eb="27">
      <t>シュツリョク</t>
    </rPh>
    <rPh sb="27" eb="28">
      <t>チ</t>
    </rPh>
    <rPh sb="45" eb="46">
      <t>チュウ</t>
    </rPh>
    <rPh sb="58" eb="60">
      <t>サンショウ</t>
    </rPh>
    <phoneticPr fontId="22"/>
  </si>
  <si>
    <t>(注２)　②か⑤の低い値（小数点以下は切り捨て）に7万円を乗じた金額。なお、パワコンを複数設置する場合は、Q＆Aの№46をご確認ください。</t>
    <rPh sb="43" eb="45">
      <t>フクスウ</t>
    </rPh>
    <rPh sb="45" eb="47">
      <t>セッチ</t>
    </rPh>
    <rPh sb="49" eb="51">
      <t>バアイ</t>
    </rPh>
    <rPh sb="62" eb="64">
      <t>カクニン</t>
    </rPh>
    <phoneticPr fontId="30"/>
  </si>
  <si>
    <t>⑥各パワコン出力値及び各パワコン接続するパネル出力値
(複数パワコンを設置する場合)</t>
    <rPh sb="1" eb="2">
      <t>カク</t>
    </rPh>
    <rPh sb="6" eb="8">
      <t>シュツリョク</t>
    </rPh>
    <rPh sb="8" eb="9">
      <t>チ</t>
    </rPh>
    <rPh sb="9" eb="10">
      <t>オヨ</t>
    </rPh>
    <rPh sb="11" eb="12">
      <t>カク</t>
    </rPh>
    <rPh sb="28" eb="30">
      <t>フクスウ</t>
    </rPh>
    <rPh sb="35" eb="37">
      <t>セッチ</t>
    </rPh>
    <rPh sb="39" eb="41">
      <t>バアイ</t>
    </rPh>
    <phoneticPr fontId="22"/>
  </si>
  <si>
    <t>EV、PHVの充放電設備を導入</t>
    <rPh sb="7" eb="10">
      <t>ジュウホウデン</t>
    </rPh>
    <rPh sb="10" eb="12">
      <t>セツビ</t>
    </rPh>
    <rPh sb="13" eb="15">
      <t>ドウニュウ</t>
    </rPh>
    <phoneticPr fontId="39"/>
  </si>
  <si>
    <t>高性能HEMSの導入</t>
    <phoneticPr fontId="22"/>
  </si>
  <si>
    <t>EV、PHVの充放電設備の導入</t>
    <rPh sb="7" eb="10">
      <t>ジュウホウデン</t>
    </rPh>
    <phoneticPr fontId="22"/>
  </si>
  <si>
    <t>国費補助　～ZEH＋～</t>
    <rPh sb="0" eb="2">
      <t>コクヒ</t>
    </rPh>
    <rPh sb="2" eb="4">
      <t>ホジョ</t>
    </rPh>
    <phoneticPr fontId="30"/>
  </si>
  <si>
    <t>●ZEH＋</t>
    <phoneticPr fontId="22"/>
  </si>
  <si>
    <t>上限額： 100万円</t>
    <rPh sb="0" eb="3">
      <t>ジョウゲンガク</t>
    </rPh>
    <rPh sb="8" eb="10">
      <t>マンエン</t>
    </rPh>
    <phoneticPr fontId="22"/>
  </si>
  <si>
    <t>(30％以上)</t>
    <rPh sb="4" eb="6">
      <t>イジョウ</t>
    </rPh>
    <phoneticPr fontId="22"/>
  </si>
  <si>
    <t>※FIT・FIPで売電する場合は、補助の対象になりません。</t>
    <rPh sb="9" eb="11">
      <t>バイデン</t>
    </rPh>
    <rPh sb="13" eb="15">
      <t>バアイ</t>
    </rPh>
    <rPh sb="17" eb="19">
      <t>ホジョ</t>
    </rPh>
    <rPh sb="20" eb="22">
      <t>タイショウ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</si>
</sst>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00_ "/>
    <numFmt numFmtId="178" formatCode="0.000_ "/>
    <numFmt numFmtId="179" formatCode="0.0_ "/>
    <numFmt numFmtId="180" formatCode="#,##0.0_ ;[Red]\-#,##0.0\ "/>
    <numFmt numFmtId="181" formatCode="#,##0_ ;[Red]\-#,##0\ "/>
    <numFmt numFmtId="182" formatCode="0_);[Red]\(0\)"/>
    <numFmt numFmtId="183" formatCode="#"/>
    <numFmt numFmtId="184" formatCode="0.0"/>
  </numFmts>
  <fonts count="5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Yu Gothic"/>
      <family val="3"/>
      <charset val="128"/>
      <scheme val="minor"/>
    </font>
    <font>
      <sz val="18"/>
      <color theme="3"/>
      <name val="Yu Gothic Light"/>
      <family val="2"/>
      <charset val="128"/>
      <scheme val="major"/>
    </font>
    <font>
      <sz val="11"/>
      <color rgb="FFFF0000"/>
      <name val="Yu Gothic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9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rgb="FFFF000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5.5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hair">
        <color auto="1"/>
      </diagonal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</cellStyleXfs>
  <cellXfs count="475">
    <xf numFmtId="0" fontId="0" fillId="0" borderId="0" xfId="0"/>
    <xf numFmtId="40" fontId="33" fillId="0" borderId="21" xfId="2" applyNumberFormat="1" applyFont="1" applyBorder="1" applyAlignment="1">
      <alignment vertical="center"/>
    </xf>
    <xf numFmtId="40" fontId="33" fillId="0" borderId="22" xfId="2" applyNumberFormat="1" applyFont="1" applyBorder="1">
      <alignment vertical="center"/>
    </xf>
    <xf numFmtId="40" fontId="33" fillId="0" borderId="0" xfId="2" applyNumberFormat="1" applyFont="1" applyBorder="1">
      <alignment vertical="center"/>
    </xf>
    <xf numFmtId="0" fontId="28" fillId="0" borderId="0" xfId="0" applyFont="1"/>
    <xf numFmtId="0" fontId="28" fillId="0" borderId="0" xfId="0" applyFont="1" applyAlignment="1">
      <alignment horizontal="left" vertical="center"/>
    </xf>
    <xf numFmtId="0" fontId="20" fillId="0" borderId="0" xfId="5">
      <alignment vertical="center"/>
    </xf>
    <xf numFmtId="0" fontId="20" fillId="0" borderId="2" xfId="5" applyBorder="1">
      <alignment vertical="center"/>
    </xf>
    <xf numFmtId="0" fontId="20" fillId="0" borderId="5" xfId="5" applyBorder="1">
      <alignment vertical="center"/>
    </xf>
    <xf numFmtId="0" fontId="20" fillId="0" borderId="6" xfId="5" applyBorder="1">
      <alignment vertical="center"/>
    </xf>
    <xf numFmtId="0" fontId="20" fillId="0" borderId="8" xfId="5" applyBorder="1">
      <alignment vertical="center"/>
    </xf>
    <xf numFmtId="0" fontId="20" fillId="0" borderId="9" xfId="5" applyBorder="1">
      <alignment vertical="center"/>
    </xf>
    <xf numFmtId="0" fontId="40" fillId="0" borderId="0" xfId="5" applyFont="1">
      <alignment vertical="center"/>
    </xf>
    <xf numFmtId="0" fontId="43" fillId="0" borderId="0" xfId="5" applyFont="1">
      <alignment vertical="center"/>
    </xf>
    <xf numFmtId="0" fontId="40" fillId="0" borderId="0" xfId="5" applyFont="1" applyAlignment="1"/>
    <xf numFmtId="0" fontId="20" fillId="0" borderId="3" xfId="5" applyBorder="1">
      <alignment vertical="center"/>
    </xf>
    <xf numFmtId="0" fontId="19" fillId="0" borderId="0" xfId="5" applyFont="1">
      <alignment vertical="center"/>
    </xf>
    <xf numFmtId="0" fontId="18" fillId="0" borderId="5" xfId="5" applyFont="1" applyBorder="1">
      <alignment vertical="center"/>
    </xf>
    <xf numFmtId="0" fontId="18" fillId="0" borderId="0" xfId="5" applyFont="1">
      <alignment vertical="center"/>
    </xf>
    <xf numFmtId="3" fontId="20" fillId="0" borderId="0" xfId="5" applyNumberFormat="1">
      <alignment vertical="center"/>
    </xf>
    <xf numFmtId="49" fontId="18" fillId="0" borderId="5" xfId="5" applyNumberFormat="1" applyFont="1" applyBorder="1">
      <alignment vertical="center"/>
    </xf>
    <xf numFmtId="182" fontId="18" fillId="0" borderId="5" xfId="5" applyNumberFormat="1" applyFont="1" applyBorder="1">
      <alignment vertical="center"/>
    </xf>
    <xf numFmtId="182" fontId="20" fillId="0" borderId="5" xfId="5" applyNumberFormat="1" applyBorder="1">
      <alignment vertical="center"/>
    </xf>
    <xf numFmtId="0" fontId="20" fillId="0" borderId="23" xfId="5" applyBorder="1">
      <alignment vertical="center"/>
    </xf>
    <xf numFmtId="0" fontId="20" fillId="0" borderId="74" xfId="5" applyBorder="1">
      <alignment vertical="center"/>
    </xf>
    <xf numFmtId="0" fontId="18" fillId="0" borderId="1" xfId="5" applyFont="1" applyBorder="1" applyAlignment="1"/>
    <xf numFmtId="0" fontId="18" fillId="0" borderId="73" xfId="5" applyFont="1" applyBorder="1">
      <alignment vertical="center"/>
    </xf>
    <xf numFmtId="0" fontId="17" fillId="0" borderId="0" xfId="5" applyFont="1">
      <alignment vertical="center"/>
    </xf>
    <xf numFmtId="0" fontId="16" fillId="0" borderId="0" xfId="5" applyFont="1">
      <alignment vertical="center"/>
    </xf>
    <xf numFmtId="0" fontId="45" fillId="0" borderId="0" xfId="0" applyFont="1" applyAlignment="1">
      <alignment vertical="center"/>
    </xf>
    <xf numFmtId="0" fontId="29" fillId="0" borderId="0" xfId="6" applyFont="1">
      <alignment vertical="center"/>
    </xf>
    <xf numFmtId="0" fontId="31" fillId="0" borderId="0" xfId="6" applyFont="1">
      <alignment vertical="center"/>
    </xf>
    <xf numFmtId="0" fontId="31" fillId="0" borderId="0" xfId="6" applyFont="1" applyAlignment="1">
      <alignment horizontal="left" vertical="center"/>
    </xf>
    <xf numFmtId="0" fontId="32" fillId="0" borderId="0" xfId="6" applyFont="1">
      <alignment vertical="center"/>
    </xf>
    <xf numFmtId="0" fontId="31" fillId="0" borderId="0" xfId="6" applyFont="1" applyAlignment="1">
      <alignment vertical="center" shrinkToFit="1"/>
    </xf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vertical="center" shrinkToFit="1"/>
    </xf>
    <xf numFmtId="0" fontId="31" fillId="0" borderId="21" xfId="6" applyFont="1" applyBorder="1">
      <alignment vertical="center"/>
    </xf>
    <xf numFmtId="0" fontId="31" fillId="3" borderId="0" xfId="6" applyFont="1" applyFill="1">
      <alignment vertical="center"/>
    </xf>
    <xf numFmtId="0" fontId="31" fillId="0" borderId="24" xfId="6" applyFont="1" applyBorder="1" applyAlignment="1">
      <alignment horizontal="left" vertical="center"/>
    </xf>
    <xf numFmtId="0" fontId="31" fillId="3" borderId="25" xfId="6" applyFont="1" applyFill="1" applyBorder="1">
      <alignment vertical="center"/>
    </xf>
    <xf numFmtId="0" fontId="31" fillId="3" borderId="30" xfId="6" applyFont="1" applyFill="1" applyBorder="1">
      <alignment vertical="center"/>
    </xf>
    <xf numFmtId="0" fontId="31" fillId="0" borderId="21" xfId="6" applyFont="1" applyBorder="1" applyAlignment="1">
      <alignment horizontal="center" vertical="center"/>
    </xf>
    <xf numFmtId="40" fontId="33" fillId="0" borderId="21" xfId="6" applyNumberFormat="1" applyFont="1" applyBorder="1" applyAlignment="1">
      <alignment horizontal="right" vertical="center"/>
    </xf>
    <xf numFmtId="40" fontId="33" fillId="0" borderId="31" xfId="6" applyNumberFormat="1" applyFont="1" applyBorder="1" applyAlignment="1">
      <alignment horizontal="center" vertical="center"/>
    </xf>
    <xf numFmtId="0" fontId="31" fillId="3" borderId="20" xfId="6" applyFont="1" applyFill="1" applyBorder="1">
      <alignment vertical="center"/>
    </xf>
    <xf numFmtId="0" fontId="33" fillId="3" borderId="21" xfId="6" applyFont="1" applyFill="1" applyBorder="1" applyAlignment="1">
      <alignment horizontal="center" vertical="center"/>
    </xf>
    <xf numFmtId="0" fontId="34" fillId="3" borderId="21" xfId="6" applyFont="1" applyFill="1" applyBorder="1" applyAlignment="1">
      <alignment horizontal="center" vertical="center"/>
    </xf>
    <xf numFmtId="0" fontId="31" fillId="3" borderId="24" xfId="6" applyFont="1" applyFill="1" applyBorder="1">
      <alignment vertical="center"/>
    </xf>
    <xf numFmtId="0" fontId="31" fillId="3" borderId="32" xfId="6" applyFont="1" applyFill="1" applyBorder="1">
      <alignment vertical="center"/>
    </xf>
    <xf numFmtId="176" fontId="33" fillId="3" borderId="33" xfId="6" applyNumberFormat="1" applyFont="1" applyFill="1" applyBorder="1">
      <alignment vertical="center"/>
    </xf>
    <xf numFmtId="0" fontId="33" fillId="3" borderId="34" xfId="6" applyFont="1" applyFill="1" applyBorder="1" applyAlignment="1">
      <alignment vertical="center" shrinkToFit="1"/>
    </xf>
    <xf numFmtId="176" fontId="33" fillId="3" borderId="35" xfId="6" applyNumberFormat="1" applyFont="1" applyFill="1" applyBorder="1">
      <alignment vertical="center"/>
    </xf>
    <xf numFmtId="0" fontId="31" fillId="3" borderId="34" xfId="6" applyFont="1" applyFill="1" applyBorder="1" applyAlignment="1">
      <alignment vertical="center" shrinkToFit="1"/>
    </xf>
    <xf numFmtId="177" fontId="31" fillId="3" borderId="30" xfId="6" applyNumberFormat="1" applyFont="1" applyFill="1" applyBorder="1">
      <alignment vertical="center"/>
    </xf>
    <xf numFmtId="0" fontId="33" fillId="0" borderId="21" xfId="6" applyFont="1" applyBorder="1" applyAlignment="1">
      <alignment horizontal="center" vertical="center" shrinkToFit="1"/>
    </xf>
    <xf numFmtId="40" fontId="35" fillId="0" borderId="31" xfId="6" applyNumberFormat="1" applyFont="1" applyBorder="1">
      <alignment vertical="center"/>
    </xf>
    <xf numFmtId="0" fontId="31" fillId="3" borderId="29" xfId="6" applyFont="1" applyFill="1" applyBorder="1">
      <alignment vertical="center"/>
    </xf>
    <xf numFmtId="178" fontId="33" fillId="3" borderId="36" xfId="6" applyNumberFormat="1" applyFont="1" applyFill="1" applyBorder="1">
      <alignment vertical="center"/>
    </xf>
    <xf numFmtId="0" fontId="33" fillId="3" borderId="37" xfId="6" applyFont="1" applyFill="1" applyBorder="1" applyAlignment="1">
      <alignment vertical="center" shrinkToFit="1"/>
    </xf>
    <xf numFmtId="0" fontId="33" fillId="3" borderId="38" xfId="6" applyFont="1" applyFill="1" applyBorder="1" applyAlignment="1">
      <alignment horizontal="center" vertical="center" shrinkToFit="1"/>
    </xf>
    <xf numFmtId="0" fontId="36" fillId="0" borderId="21" xfId="6" applyFont="1" applyBorder="1">
      <alignment vertical="center"/>
    </xf>
    <xf numFmtId="0" fontId="33" fillId="0" borderId="22" xfId="6" applyFont="1" applyBorder="1" applyAlignment="1">
      <alignment vertical="center" shrinkToFit="1"/>
    </xf>
    <xf numFmtId="0" fontId="31" fillId="0" borderId="24" xfId="6" applyFont="1" applyBorder="1">
      <alignment vertical="center"/>
    </xf>
    <xf numFmtId="0" fontId="31" fillId="3" borderId="34" xfId="6" applyFont="1" applyFill="1" applyBorder="1">
      <alignment vertical="center"/>
    </xf>
    <xf numFmtId="178" fontId="33" fillId="3" borderId="39" xfId="6" applyNumberFormat="1" applyFont="1" applyFill="1" applyBorder="1">
      <alignment vertical="center"/>
    </xf>
    <xf numFmtId="0" fontId="33" fillId="3" borderId="40" xfId="6" applyFont="1" applyFill="1" applyBorder="1" applyAlignment="1">
      <alignment vertical="center" shrinkToFit="1"/>
    </xf>
    <xf numFmtId="0" fontId="33" fillId="3" borderId="41" xfId="6" applyFont="1" applyFill="1" applyBorder="1" applyAlignment="1">
      <alignment horizontal="center" vertical="center" shrinkToFit="1"/>
    </xf>
    <xf numFmtId="0" fontId="31" fillId="3" borderId="42" xfId="6" applyFont="1" applyFill="1" applyBorder="1">
      <alignment vertical="center"/>
    </xf>
    <xf numFmtId="179" fontId="33" fillId="3" borderId="43" xfId="6" applyNumberFormat="1" applyFont="1" applyFill="1" applyBorder="1">
      <alignment vertical="center"/>
    </xf>
    <xf numFmtId="0" fontId="33" fillId="3" borderId="44" xfId="6" applyFont="1" applyFill="1" applyBorder="1" applyAlignment="1">
      <alignment vertical="center" shrinkToFit="1"/>
    </xf>
    <xf numFmtId="178" fontId="33" fillId="3" borderId="45" xfId="6" applyNumberFormat="1" applyFont="1" applyFill="1" applyBorder="1">
      <alignment vertical="center"/>
    </xf>
    <xf numFmtId="0" fontId="31" fillId="3" borderId="44" xfId="6" applyFont="1" applyFill="1" applyBorder="1" applyAlignment="1">
      <alignment vertical="center" shrinkToFit="1"/>
    </xf>
    <xf numFmtId="177" fontId="31" fillId="3" borderId="0" xfId="6" applyNumberFormat="1" applyFont="1" applyFill="1">
      <alignment vertical="center"/>
    </xf>
    <xf numFmtId="0" fontId="33" fillId="0" borderId="0" xfId="6" applyFont="1" applyAlignment="1">
      <alignment vertical="center" shrinkToFit="1"/>
    </xf>
    <xf numFmtId="0" fontId="31" fillId="3" borderId="46" xfId="6" applyFont="1" applyFill="1" applyBorder="1">
      <alignment vertical="center"/>
    </xf>
    <xf numFmtId="178" fontId="33" fillId="3" borderId="47" xfId="6" applyNumberFormat="1" applyFont="1" applyFill="1" applyBorder="1">
      <alignment vertical="center"/>
    </xf>
    <xf numFmtId="0" fontId="33" fillId="3" borderId="48" xfId="6" applyFont="1" applyFill="1" applyBorder="1" applyAlignment="1">
      <alignment vertical="center" shrinkToFit="1"/>
    </xf>
    <xf numFmtId="0" fontId="33" fillId="3" borderId="49" xfId="6" applyFont="1" applyFill="1" applyBorder="1" applyAlignment="1">
      <alignment horizontal="center" vertical="center" shrinkToFit="1"/>
    </xf>
    <xf numFmtId="0" fontId="31" fillId="3" borderId="50" xfId="6" applyFont="1" applyFill="1" applyBorder="1">
      <alignment vertical="center"/>
    </xf>
    <xf numFmtId="179" fontId="33" fillId="3" borderId="51" xfId="6" applyNumberFormat="1" applyFont="1" applyFill="1" applyBorder="1">
      <alignment vertical="center"/>
    </xf>
    <xf numFmtId="0" fontId="33" fillId="3" borderId="46" xfId="6" applyFont="1" applyFill="1" applyBorder="1" applyAlignment="1">
      <alignment vertical="center" shrinkToFit="1"/>
    </xf>
    <xf numFmtId="178" fontId="33" fillId="3" borderId="52" xfId="6" applyNumberFormat="1" applyFont="1" applyFill="1" applyBorder="1">
      <alignment vertical="center"/>
    </xf>
    <xf numFmtId="0" fontId="31" fillId="3" borderId="46" xfId="6" applyFont="1" applyFill="1" applyBorder="1" applyAlignment="1">
      <alignment vertical="center" shrinkToFit="1"/>
    </xf>
    <xf numFmtId="178" fontId="33" fillId="3" borderId="0" xfId="6" applyNumberFormat="1" applyFont="1" applyFill="1">
      <alignment vertical="center"/>
    </xf>
    <xf numFmtId="0" fontId="33" fillId="3" borderId="0" xfId="6" applyFont="1" applyFill="1" applyAlignment="1">
      <alignment vertical="center" shrinkToFit="1"/>
    </xf>
    <xf numFmtId="0" fontId="37" fillId="0" borderId="0" xfId="6" applyFont="1">
      <alignment vertical="center"/>
    </xf>
    <xf numFmtId="0" fontId="31" fillId="0" borderId="0" xfId="6" applyFont="1" applyAlignment="1">
      <alignment vertical="top"/>
    </xf>
    <xf numFmtId="0" fontId="31" fillId="0" borderId="11" xfId="6" applyFont="1" applyBorder="1" applyAlignment="1">
      <alignment horizontal="center" vertical="center"/>
    </xf>
    <xf numFmtId="0" fontId="31" fillId="0" borderId="53" xfId="6" applyFont="1" applyBorder="1">
      <alignment vertical="center"/>
    </xf>
    <xf numFmtId="0" fontId="31" fillId="0" borderId="54" xfId="6" applyFont="1" applyBorder="1">
      <alignment vertical="center"/>
    </xf>
    <xf numFmtId="0" fontId="31" fillId="0" borderId="53" xfId="6" applyFont="1" applyBorder="1" applyAlignment="1">
      <alignment horizontal="center" vertical="center"/>
    </xf>
    <xf numFmtId="0" fontId="31" fillId="0" borderId="55" xfId="6" applyFont="1" applyBorder="1" applyAlignment="1">
      <alignment horizontal="center" vertical="center"/>
    </xf>
    <xf numFmtId="0" fontId="31" fillId="0" borderId="56" xfId="6" applyFont="1" applyBorder="1" applyAlignment="1">
      <alignment horizontal="center" vertical="center"/>
    </xf>
    <xf numFmtId="0" fontId="31" fillId="0" borderId="57" xfId="6" applyFont="1" applyBorder="1" applyAlignment="1">
      <alignment horizontal="center" vertical="center"/>
    </xf>
    <xf numFmtId="0" fontId="31" fillId="0" borderId="53" xfId="6" applyFont="1" applyBorder="1" applyAlignment="1">
      <alignment horizontal="left" vertical="center" shrinkToFit="1"/>
    </xf>
    <xf numFmtId="0" fontId="31" fillId="0" borderId="58" xfId="6" applyFont="1" applyBorder="1" applyAlignment="1">
      <alignment vertical="center" shrinkToFit="1"/>
    </xf>
    <xf numFmtId="0" fontId="31" fillId="0" borderId="5" xfId="6" applyFont="1" applyBorder="1" applyAlignment="1">
      <alignment horizontal="center" vertical="center"/>
    </xf>
    <xf numFmtId="0" fontId="31" fillId="0" borderId="53" xfId="7" applyNumberFormat="1" applyFont="1" applyBorder="1">
      <alignment vertical="center"/>
    </xf>
    <xf numFmtId="0" fontId="31" fillId="0" borderId="55" xfId="7" applyNumberFormat="1" applyFont="1" applyBorder="1" applyAlignment="1">
      <alignment vertical="center"/>
    </xf>
    <xf numFmtId="0" fontId="31" fillId="0" borderId="59" xfId="7" applyNumberFormat="1" applyFont="1" applyBorder="1" applyAlignment="1">
      <alignment vertical="center"/>
    </xf>
    <xf numFmtId="0" fontId="31" fillId="0" borderId="57" xfId="7" applyNumberFormat="1" applyFont="1" applyBorder="1">
      <alignment vertical="center"/>
    </xf>
    <xf numFmtId="0" fontId="31" fillId="0" borderId="11" xfId="6" applyFont="1" applyBorder="1" applyAlignment="1">
      <alignment horizontal="left" vertical="center" shrinkToFit="1"/>
    </xf>
    <xf numFmtId="0" fontId="31" fillId="0" borderId="54" xfId="6" applyFont="1" applyBorder="1" applyAlignment="1">
      <alignment vertical="center" shrinkToFit="1"/>
    </xf>
    <xf numFmtId="180" fontId="31" fillId="0" borderId="53" xfId="7" applyNumberFormat="1" applyFont="1" applyFill="1" applyBorder="1">
      <alignment vertical="center"/>
    </xf>
    <xf numFmtId="180" fontId="31" fillId="0" borderId="55" xfId="7" applyNumberFormat="1" applyFont="1" applyFill="1" applyBorder="1">
      <alignment vertical="center"/>
    </xf>
    <xf numFmtId="180" fontId="31" fillId="0" borderId="59" xfId="7" applyNumberFormat="1" applyFont="1" applyFill="1" applyBorder="1">
      <alignment vertical="center"/>
    </xf>
    <xf numFmtId="38" fontId="31" fillId="0" borderId="57" xfId="7" applyFont="1" applyFill="1" applyBorder="1">
      <alignment vertical="center"/>
    </xf>
    <xf numFmtId="0" fontId="31" fillId="0" borderId="0" xfId="6" applyFont="1" applyAlignment="1">
      <alignment horizontal="left" vertical="center" shrinkToFit="1"/>
    </xf>
    <xf numFmtId="181" fontId="31" fillId="0" borderId="0" xfId="7" applyNumberFormat="1" applyFont="1" applyFill="1" applyBorder="1">
      <alignment vertical="center"/>
    </xf>
    <xf numFmtId="38" fontId="31" fillId="0" borderId="22" xfId="7" applyFont="1" applyFill="1" applyBorder="1">
      <alignment vertical="center"/>
    </xf>
    <xf numFmtId="38" fontId="31" fillId="0" borderId="0" xfId="7" applyFont="1" applyFill="1" applyBorder="1">
      <alignment vertical="center"/>
    </xf>
    <xf numFmtId="38" fontId="31" fillId="0" borderId="23" xfId="7" applyFont="1" applyFill="1" applyBorder="1">
      <alignment vertical="center"/>
    </xf>
    <xf numFmtId="0" fontId="31" fillId="0" borderId="55" xfId="6" applyFont="1" applyBorder="1" applyAlignment="1">
      <alignment horizontal="left" vertical="center" shrinkToFit="1"/>
    </xf>
    <xf numFmtId="0" fontId="31" fillId="0" borderId="59" xfId="6" applyFont="1" applyBorder="1">
      <alignment vertical="center"/>
    </xf>
    <xf numFmtId="0" fontId="31" fillId="0" borderId="60" xfId="6" applyFont="1" applyBorder="1" applyAlignment="1">
      <alignment horizontal="center" vertical="center"/>
    </xf>
    <xf numFmtId="0" fontId="31" fillId="0" borderId="59" xfId="6" applyFont="1" applyBorder="1" applyAlignment="1">
      <alignment horizontal="center" vertical="center"/>
    </xf>
    <xf numFmtId="0" fontId="31" fillId="0" borderId="61" xfId="6" applyFont="1" applyBorder="1" applyAlignment="1">
      <alignment horizontal="center" vertical="center"/>
    </xf>
    <xf numFmtId="0" fontId="31" fillId="0" borderId="62" xfId="6" applyFont="1" applyBorder="1" applyAlignment="1">
      <alignment horizontal="left" vertical="center" shrinkToFit="1"/>
    </xf>
    <xf numFmtId="0" fontId="31" fillId="0" borderId="63" xfId="6" applyFont="1" applyBorder="1" applyAlignment="1">
      <alignment vertical="center" shrinkToFit="1"/>
    </xf>
    <xf numFmtId="0" fontId="31" fillId="0" borderId="64" xfId="6" applyFont="1" applyBorder="1" applyAlignment="1">
      <alignment horizontal="center" vertical="center"/>
    </xf>
    <xf numFmtId="0" fontId="31" fillId="4" borderId="47" xfId="6" applyFont="1" applyFill="1" applyBorder="1" applyAlignment="1">
      <alignment horizontal="center" vertical="center"/>
    </xf>
    <xf numFmtId="0" fontId="31" fillId="4" borderId="66" xfId="6" applyFont="1" applyFill="1" applyBorder="1" applyAlignment="1">
      <alignment horizontal="left" vertical="center" shrinkToFit="1"/>
    </xf>
    <xf numFmtId="0" fontId="31" fillId="4" borderId="67" xfId="6" applyFont="1" applyFill="1" applyBorder="1">
      <alignment vertical="center"/>
    </xf>
    <xf numFmtId="0" fontId="31" fillId="4" borderId="49" xfId="6" applyFont="1" applyFill="1" applyBorder="1" applyAlignment="1">
      <alignment horizontal="center" vertical="center"/>
    </xf>
    <xf numFmtId="0" fontId="31" fillId="0" borderId="28" xfId="6" applyFont="1" applyBorder="1" applyAlignment="1">
      <alignment horizontal="center" vertical="center"/>
    </xf>
    <xf numFmtId="0" fontId="31" fillId="0" borderId="28" xfId="6" applyFont="1" applyBorder="1" applyAlignment="1">
      <alignment horizontal="left" vertical="center" shrinkToFit="1"/>
    </xf>
    <xf numFmtId="0" fontId="31" fillId="0" borderId="27" xfId="6" applyFont="1" applyBorder="1" applyAlignment="1">
      <alignment vertical="center" shrinkToFit="1"/>
    </xf>
    <xf numFmtId="0" fontId="31" fillId="4" borderId="52" xfId="6" applyFont="1" applyFill="1" applyBorder="1" applyAlignment="1">
      <alignment horizontal="center" vertical="center"/>
    </xf>
    <xf numFmtId="0" fontId="31" fillId="4" borderId="52" xfId="6" applyFont="1" applyFill="1" applyBorder="1" applyAlignment="1">
      <alignment horizontal="left" vertical="center" shrinkToFit="1"/>
    </xf>
    <xf numFmtId="0" fontId="31" fillId="4" borderId="48" xfId="6" applyFont="1" applyFill="1" applyBorder="1">
      <alignment vertical="center"/>
    </xf>
    <xf numFmtId="0" fontId="2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14" xfId="0" applyFont="1" applyBorder="1"/>
    <xf numFmtId="183" fontId="43" fillId="0" borderId="0" xfId="5" applyNumberFormat="1" applyFont="1" applyAlignment="1" applyProtection="1">
      <alignment horizontal="center" vertical="center"/>
      <protection hidden="1"/>
    </xf>
    <xf numFmtId="0" fontId="44" fillId="0" borderId="22" xfId="5" applyFont="1" applyBorder="1">
      <alignment vertical="center"/>
    </xf>
    <xf numFmtId="0" fontId="44" fillId="0" borderId="76" xfId="5" applyFont="1" applyBorder="1">
      <alignment vertical="center"/>
    </xf>
    <xf numFmtId="0" fontId="27" fillId="0" borderId="0" xfId="0" applyFont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0" fillId="0" borderId="14" xfId="0" applyBorder="1"/>
    <xf numFmtId="0" fontId="27" fillId="0" borderId="0" xfId="0" applyFont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13" fillId="0" borderId="4" xfId="5" applyFont="1" applyBorder="1" applyAlignment="1"/>
    <xf numFmtId="0" fontId="14" fillId="0" borderId="0" xfId="5" applyFont="1">
      <alignment vertical="center"/>
    </xf>
    <xf numFmtId="3" fontId="13" fillId="0" borderId="0" xfId="5" applyNumberFormat="1" applyFont="1">
      <alignment vertical="center"/>
    </xf>
    <xf numFmtId="0" fontId="13" fillId="0" borderId="0" xfId="5" applyFont="1">
      <alignment vertical="center"/>
    </xf>
    <xf numFmtId="0" fontId="12" fillId="0" borderId="0" xfId="5" applyFont="1">
      <alignment vertical="center"/>
    </xf>
    <xf numFmtId="0" fontId="28" fillId="0" borderId="23" xfId="0" applyFont="1" applyBorder="1" applyAlignment="1">
      <alignment vertical="center"/>
    </xf>
    <xf numFmtId="0" fontId="11" fillId="0" borderId="0" xfId="5" applyFont="1">
      <alignment vertical="center"/>
    </xf>
    <xf numFmtId="179" fontId="31" fillId="0" borderId="69" xfId="7" applyNumberFormat="1" applyFont="1" applyFill="1" applyBorder="1" applyAlignment="1">
      <alignment vertical="center"/>
    </xf>
    <xf numFmtId="179" fontId="33" fillId="4" borderId="47" xfId="6" applyNumberFormat="1" applyFont="1" applyFill="1" applyBorder="1">
      <alignment vertical="center"/>
    </xf>
    <xf numFmtId="179" fontId="31" fillId="0" borderId="65" xfId="6" applyNumberFormat="1" applyFont="1" applyBorder="1">
      <alignment vertical="center"/>
    </xf>
    <xf numFmtId="179" fontId="31" fillId="4" borderId="68" xfId="6" applyNumberFormat="1" applyFont="1" applyFill="1" applyBorder="1">
      <alignment vertical="center"/>
    </xf>
    <xf numFmtId="0" fontId="20" fillId="2" borderId="6" xfId="5" applyFill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51" fillId="0" borderId="8" xfId="5" applyFont="1" applyBorder="1" applyAlignment="1">
      <alignment horizontal="left" vertical="center"/>
    </xf>
    <xf numFmtId="0" fontId="20" fillId="0" borderId="8" xfId="5" applyBorder="1" applyAlignment="1">
      <alignment horizontal="right" vertical="center"/>
    </xf>
    <xf numFmtId="0" fontId="20" fillId="0" borderId="8" xfId="5" applyBorder="1" applyAlignment="1">
      <alignment horizontal="center" vertical="center"/>
    </xf>
    <xf numFmtId="0" fontId="10" fillId="0" borderId="0" xfId="5" applyFont="1">
      <alignment vertical="center"/>
    </xf>
    <xf numFmtId="3" fontId="20" fillId="2" borderId="6" xfId="5" applyNumberFormat="1" applyFill="1" applyBorder="1">
      <alignment vertical="center"/>
    </xf>
    <xf numFmtId="0" fontId="20" fillId="0" borderId="22" xfId="5" applyBorder="1">
      <alignment vertical="center"/>
    </xf>
    <xf numFmtId="0" fontId="44" fillId="0" borderId="5" xfId="5" applyFont="1" applyBorder="1">
      <alignment vertical="center"/>
    </xf>
    <xf numFmtId="0" fontId="44" fillId="0" borderId="6" xfId="5" applyFont="1" applyBorder="1">
      <alignment vertical="center"/>
    </xf>
    <xf numFmtId="0" fontId="44" fillId="0" borderId="8" xfId="5" applyFont="1" applyBorder="1">
      <alignment vertical="center"/>
    </xf>
    <xf numFmtId="0" fontId="44" fillId="0" borderId="9" xfId="5" applyFont="1" applyBorder="1">
      <alignment vertical="center"/>
    </xf>
    <xf numFmtId="0" fontId="23" fillId="0" borderId="19" xfId="5" applyFont="1" applyBorder="1">
      <alignment vertical="center"/>
    </xf>
    <xf numFmtId="0" fontId="23" fillId="0" borderId="0" xfId="5" applyFont="1">
      <alignment vertical="center"/>
    </xf>
    <xf numFmtId="0" fontId="20" fillId="2" borderId="6" xfId="5" applyFill="1" applyBorder="1">
      <alignment vertical="center"/>
    </xf>
    <xf numFmtId="0" fontId="20" fillId="0" borderId="0" xfId="5" applyAlignment="1">
      <alignment horizontal="left" vertical="center"/>
    </xf>
    <xf numFmtId="0" fontId="42" fillId="0" borderId="0" xfId="5" applyFont="1" applyAlignment="1"/>
    <xf numFmtId="0" fontId="16" fillId="0" borderId="14" xfId="5" applyFont="1" applyBorder="1" applyAlignment="1"/>
    <xf numFmtId="0" fontId="20" fillId="0" borderId="82" xfId="5" applyBorder="1">
      <alignment vertical="center"/>
    </xf>
    <xf numFmtId="0" fontId="10" fillId="0" borderId="23" xfId="5" applyFont="1" applyBorder="1" applyAlignment="1">
      <alignment wrapText="1"/>
    </xf>
    <xf numFmtId="0" fontId="10" fillId="0" borderId="8" xfId="5" applyFont="1" applyBorder="1">
      <alignment vertical="center"/>
    </xf>
    <xf numFmtId="0" fontId="20" fillId="2" borderId="3" xfId="5" applyFill="1" applyBorder="1">
      <alignment vertical="center"/>
    </xf>
    <xf numFmtId="0" fontId="20" fillId="2" borderId="76" xfId="5" applyFill="1" applyBorder="1">
      <alignment vertical="center"/>
    </xf>
    <xf numFmtId="0" fontId="28" fillId="0" borderId="5" xfId="0" applyFont="1" applyBorder="1" applyAlignment="1">
      <alignment vertical="center"/>
    </xf>
    <xf numFmtId="0" fontId="28" fillId="0" borderId="5" xfId="0" applyFont="1" applyBorder="1"/>
    <xf numFmtId="0" fontId="28" fillId="0" borderId="2" xfId="0" applyFont="1" applyBorder="1"/>
    <xf numFmtId="0" fontId="28" fillId="0" borderId="3" xfId="0" applyFont="1" applyBorder="1"/>
    <xf numFmtId="0" fontId="28" fillId="0" borderId="6" xfId="0" applyFont="1" applyBorder="1"/>
    <xf numFmtId="0" fontId="28" fillId="0" borderId="0" xfId="0" applyFont="1" applyAlignment="1">
      <alignment horizontal="center" vertical="center"/>
    </xf>
    <xf numFmtId="184" fontId="28" fillId="0" borderId="0" xfId="0" applyNumberFormat="1" applyFont="1" applyAlignment="1">
      <alignment horizontal="center" vertical="center"/>
    </xf>
    <xf numFmtId="2" fontId="47" fillId="0" borderId="0" xfId="0" applyNumberFormat="1" applyFont="1" applyAlignment="1">
      <alignment horizontal="center" vertical="center"/>
    </xf>
    <xf numFmtId="0" fontId="53" fillId="0" borderId="8" xfId="5" applyFont="1" applyBorder="1" applyAlignment="1">
      <alignment horizontal="left" vertical="center"/>
    </xf>
    <xf numFmtId="38" fontId="28" fillId="0" borderId="5" xfId="8" applyFont="1" applyBorder="1" applyAlignment="1"/>
    <xf numFmtId="38" fontId="28" fillId="0" borderId="6" xfId="8" applyFont="1" applyBorder="1" applyAlignment="1"/>
    <xf numFmtId="0" fontId="28" fillId="3" borderId="80" xfId="0" applyFont="1" applyFill="1" applyBorder="1" applyAlignment="1">
      <alignment horizont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75" xfId="0" applyFont="1" applyBorder="1" applyAlignment="1">
      <alignment horizontal="left" vertical="center"/>
    </xf>
    <xf numFmtId="3" fontId="9" fillId="0" borderId="5" xfId="5" applyNumberFormat="1" applyFont="1" applyBorder="1" applyProtection="1">
      <alignment vertical="center"/>
      <protection hidden="1"/>
    </xf>
    <xf numFmtId="0" fontId="57" fillId="0" borderId="5" xfId="5" applyFont="1" applyBorder="1">
      <alignment vertical="center"/>
    </xf>
    <xf numFmtId="0" fontId="58" fillId="0" borderId="5" xfId="5" applyFont="1" applyBorder="1">
      <alignment vertical="center"/>
    </xf>
    <xf numFmtId="0" fontId="7" fillId="0" borderId="5" xfId="5" applyFont="1" applyBorder="1">
      <alignment vertical="center"/>
    </xf>
    <xf numFmtId="0" fontId="6" fillId="0" borderId="5" xfId="5" applyFont="1" applyBorder="1">
      <alignment vertical="center"/>
    </xf>
    <xf numFmtId="0" fontId="6" fillId="0" borderId="6" xfId="5" applyFont="1" applyBorder="1">
      <alignment vertical="center"/>
    </xf>
    <xf numFmtId="0" fontId="28" fillId="0" borderId="5" xfId="0" applyFont="1" applyBorder="1" applyAlignment="1">
      <alignment horizontal="center" vertical="center"/>
    </xf>
    <xf numFmtId="0" fontId="26" fillId="3" borderId="20" xfId="0" applyFont="1" applyFill="1" applyBorder="1" applyAlignment="1">
      <alignment horizontal="center"/>
    </xf>
    <xf numFmtId="0" fontId="26" fillId="0" borderId="2" xfId="0" applyFont="1" applyBorder="1"/>
    <xf numFmtId="0" fontId="26" fillId="0" borderId="3" xfId="0" applyFont="1" applyBorder="1"/>
    <xf numFmtId="0" fontId="26" fillId="0" borderId="5" xfId="0" applyFont="1" applyBorder="1"/>
    <xf numFmtId="0" fontId="26" fillId="0" borderId="6" xfId="0" applyFont="1" applyBorder="1"/>
    <xf numFmtId="0" fontId="28" fillId="0" borderId="22" xfId="0" applyFont="1" applyBorder="1" applyAlignment="1">
      <alignment vertical="center"/>
    </xf>
    <xf numFmtId="0" fontId="28" fillId="0" borderId="76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1" fillId="0" borderId="0" xfId="5" applyFont="1" applyAlignment="1"/>
    <xf numFmtId="0" fontId="1" fillId="0" borderId="5" xfId="5" applyFont="1" applyBorder="1">
      <alignment vertical="center"/>
    </xf>
    <xf numFmtId="0" fontId="6" fillId="0" borderId="5" xfId="5" applyFont="1" applyBorder="1" applyAlignment="1">
      <alignment horizontal="center" vertical="center"/>
    </xf>
    <xf numFmtId="0" fontId="5" fillId="2" borderId="21" xfId="5" applyFont="1" applyFill="1" applyBorder="1" applyAlignment="1">
      <alignment horizontal="center" vertical="center"/>
    </xf>
    <xf numFmtId="0" fontId="20" fillId="2" borderId="21" xfId="5" applyFill="1" applyBorder="1" applyAlignment="1">
      <alignment horizontal="center" vertical="center"/>
    </xf>
    <xf numFmtId="0" fontId="23" fillId="0" borderId="13" xfId="5" applyFont="1" applyBorder="1" applyAlignment="1">
      <alignment horizontal="center" vertical="center"/>
    </xf>
    <xf numFmtId="0" fontId="23" fillId="0" borderId="14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0" fontId="23" fillId="0" borderId="16" xfId="5" applyFont="1" applyBorder="1" applyAlignment="1">
      <alignment horizontal="center" vertical="center"/>
    </xf>
    <xf numFmtId="0" fontId="23" fillId="0" borderId="17" xfId="5" applyFont="1" applyBorder="1" applyAlignment="1">
      <alignment horizontal="center" vertical="center"/>
    </xf>
    <xf numFmtId="0" fontId="23" fillId="0" borderId="18" xfId="5" applyFont="1" applyBorder="1" applyAlignment="1">
      <alignment horizontal="center" vertical="center"/>
    </xf>
    <xf numFmtId="3" fontId="20" fillId="2" borderId="5" xfId="5" applyNumberFormat="1" applyFill="1" applyBorder="1" applyAlignment="1">
      <alignment horizontal="center" vertical="center"/>
    </xf>
    <xf numFmtId="0" fontId="20" fillId="2" borderId="11" xfId="5" applyFill="1" applyBorder="1" applyAlignment="1">
      <alignment horizontal="center" vertical="center"/>
    </xf>
    <xf numFmtId="0" fontId="20" fillId="2" borderId="5" xfId="5" applyFill="1" applyBorder="1" applyAlignment="1">
      <alignment horizontal="center" vertical="center"/>
    </xf>
    <xf numFmtId="0" fontId="20" fillId="2" borderId="20" xfId="5" applyFill="1" applyBorder="1" applyAlignment="1">
      <alignment horizontal="center" vertical="center"/>
    </xf>
    <xf numFmtId="0" fontId="20" fillId="5" borderId="11" xfId="5" applyFill="1" applyBorder="1" applyAlignment="1" applyProtection="1">
      <alignment horizontal="center" vertical="center"/>
      <protection hidden="1"/>
    </xf>
    <xf numFmtId="0" fontId="20" fillId="5" borderId="20" xfId="5" applyFill="1" applyBorder="1" applyAlignment="1" applyProtection="1">
      <alignment horizontal="center" vertical="center"/>
      <protection hidden="1"/>
    </xf>
    <xf numFmtId="0" fontId="2" fillId="2" borderId="10" xfId="5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2" fillId="2" borderId="11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/>
    </xf>
    <xf numFmtId="38" fontId="7" fillId="2" borderId="11" xfId="8" applyFont="1" applyFill="1" applyBorder="1" applyAlignment="1">
      <alignment horizontal="center" vertical="center"/>
    </xf>
    <xf numFmtId="38" fontId="7" fillId="2" borderId="5" xfId="8" applyFont="1" applyFill="1" applyBorder="1" applyAlignment="1">
      <alignment horizontal="center" vertical="center"/>
    </xf>
    <xf numFmtId="38" fontId="7" fillId="2" borderId="20" xfId="8" applyFont="1" applyFill="1" applyBorder="1" applyAlignment="1">
      <alignment horizontal="center" vertical="center"/>
    </xf>
    <xf numFmtId="0" fontId="4" fillId="0" borderId="4" xfId="5" applyFont="1" applyBorder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0" fontId="4" fillId="0" borderId="20" xfId="5" applyFont="1" applyBorder="1" applyAlignment="1">
      <alignment horizontal="left" vertical="center"/>
    </xf>
    <xf numFmtId="0" fontId="10" fillId="0" borderId="4" xfId="5" applyFont="1" applyBorder="1" applyAlignment="1">
      <alignment horizontal="left" vertical="center"/>
    </xf>
    <xf numFmtId="0" fontId="15" fillId="0" borderId="5" xfId="5" applyFont="1" applyBorder="1" applyAlignment="1">
      <alignment horizontal="left" vertical="center"/>
    </xf>
    <xf numFmtId="0" fontId="15" fillId="0" borderId="20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20" fillId="0" borderId="8" xfId="5" applyBorder="1" applyAlignment="1">
      <alignment horizontal="left" vertical="center"/>
    </xf>
    <xf numFmtId="3" fontId="20" fillId="5" borderId="11" xfId="5" applyNumberFormat="1" applyFill="1" applyBorder="1" applyAlignment="1" applyProtection="1">
      <alignment horizontal="center" vertical="center"/>
      <protection hidden="1"/>
    </xf>
    <xf numFmtId="3" fontId="20" fillId="5" borderId="5" xfId="5" applyNumberFormat="1" applyFill="1" applyBorder="1" applyAlignment="1" applyProtection="1">
      <alignment horizontal="center" vertical="center"/>
      <protection hidden="1"/>
    </xf>
    <xf numFmtId="3" fontId="20" fillId="5" borderId="20" xfId="5" applyNumberFormat="1" applyFill="1" applyBorder="1" applyAlignment="1" applyProtection="1">
      <alignment horizontal="center" vertical="center"/>
      <protection hidden="1"/>
    </xf>
    <xf numFmtId="3" fontId="20" fillId="5" borderId="12" xfId="5" applyNumberFormat="1" applyFill="1" applyBorder="1" applyAlignment="1" applyProtection="1">
      <alignment horizontal="center" vertical="center"/>
      <protection hidden="1"/>
    </xf>
    <xf numFmtId="3" fontId="20" fillId="5" borderId="8" xfId="5" applyNumberFormat="1" applyFill="1" applyBorder="1" applyAlignment="1" applyProtection="1">
      <alignment horizontal="center" vertical="center"/>
      <protection hidden="1"/>
    </xf>
    <xf numFmtId="3" fontId="20" fillId="5" borderId="72" xfId="5" applyNumberFormat="1" applyFill="1" applyBorder="1" applyAlignment="1" applyProtection="1">
      <alignment horizontal="center" vertical="center"/>
      <protection hidden="1"/>
    </xf>
    <xf numFmtId="0" fontId="3" fillId="2" borderId="11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3" fillId="2" borderId="10" xfId="5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/>
    </xf>
    <xf numFmtId="3" fontId="20" fillId="2" borderId="11" xfId="5" applyNumberForma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20" fillId="0" borderId="5" xfId="5" applyBorder="1" applyAlignment="1">
      <alignment horizontal="left" vertical="center"/>
    </xf>
    <xf numFmtId="0" fontId="20" fillId="0" borderId="20" xfId="5" applyBorder="1" applyAlignment="1">
      <alignment horizontal="left" vertical="center"/>
    </xf>
    <xf numFmtId="0" fontId="10" fillId="0" borderId="5" xfId="5" applyFont="1" applyBorder="1" applyAlignment="1">
      <alignment horizontal="left" vertical="center"/>
    </xf>
    <xf numFmtId="0" fontId="10" fillId="0" borderId="20" xfId="5" applyFont="1" applyBorder="1" applyAlignment="1">
      <alignment horizontal="left" vertical="center"/>
    </xf>
    <xf numFmtId="0" fontId="9" fillId="0" borderId="5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5" xfId="5" applyFont="1" applyFill="1" applyBorder="1" applyAlignment="1">
      <alignment horizontal="center" vertical="center"/>
    </xf>
    <xf numFmtId="0" fontId="20" fillId="0" borderId="72" xfId="5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20" fillId="0" borderId="2" xfId="5" applyBorder="1" applyAlignment="1">
      <alignment horizontal="left" vertical="center"/>
    </xf>
    <xf numFmtId="0" fontId="20" fillId="0" borderId="80" xfId="5" applyBorder="1" applyAlignment="1">
      <alignment horizontal="left" vertical="center"/>
    </xf>
    <xf numFmtId="179" fontId="20" fillId="2" borderId="5" xfId="5" applyNumberFormat="1" applyFill="1" applyBorder="1" applyAlignment="1">
      <alignment horizontal="center" vertical="center"/>
    </xf>
    <xf numFmtId="179" fontId="20" fillId="2" borderId="6" xfId="5" applyNumberFormat="1" applyFill="1" applyBorder="1" applyAlignment="1">
      <alignment horizontal="center" vertical="center"/>
    </xf>
    <xf numFmtId="0" fontId="20" fillId="0" borderId="2" xfId="5" applyBorder="1" applyAlignment="1">
      <alignment horizontal="center" vertical="center"/>
    </xf>
    <xf numFmtId="0" fontId="20" fillId="0" borderId="5" xfId="5" applyBorder="1" applyAlignment="1">
      <alignment horizontal="center" vertical="center"/>
    </xf>
    <xf numFmtId="0" fontId="8" fillId="0" borderId="4" xfId="5" applyFont="1" applyBorder="1" applyAlignment="1">
      <alignment horizontal="left" vertical="center"/>
    </xf>
    <xf numFmtId="0" fontId="17" fillId="2" borderId="2" xfId="5" applyFont="1" applyFill="1" applyBorder="1" applyAlignment="1">
      <alignment horizontal="center" vertical="center"/>
    </xf>
    <xf numFmtId="0" fontId="20" fillId="2" borderId="2" xfId="5" applyFill="1" applyBorder="1" applyAlignment="1">
      <alignment horizontal="center" vertical="center"/>
    </xf>
    <xf numFmtId="2" fontId="20" fillId="2" borderId="11" xfId="5" applyNumberFormat="1" applyFill="1" applyBorder="1" applyAlignment="1">
      <alignment horizontal="center" vertical="center"/>
    </xf>
    <xf numFmtId="2" fontId="20" fillId="2" borderId="5" xfId="5" applyNumberFormat="1" applyFill="1" applyBorder="1" applyAlignment="1">
      <alignment horizontal="center" vertical="center"/>
    </xf>
    <xf numFmtId="2" fontId="20" fillId="2" borderId="20" xfId="5" applyNumberFormat="1" applyFill="1" applyBorder="1" applyAlignment="1">
      <alignment horizontal="center" vertical="center"/>
    </xf>
    <xf numFmtId="3" fontId="20" fillId="2" borderId="20" xfId="5" applyNumberFormat="1" applyFill="1" applyBorder="1" applyAlignment="1">
      <alignment horizontal="center" vertical="center"/>
    </xf>
    <xf numFmtId="3" fontId="18" fillId="5" borderId="8" xfId="5" applyNumberFormat="1" applyFont="1" applyFill="1" applyBorder="1" applyAlignment="1" applyProtection="1">
      <alignment horizontal="center" vertical="center"/>
      <protection hidden="1"/>
    </xf>
    <xf numFmtId="3" fontId="20" fillId="2" borderId="11" xfId="5" applyNumberFormat="1" applyFill="1" applyBorder="1" applyAlignment="1" applyProtection="1">
      <alignment horizontal="center" vertical="center"/>
      <protection hidden="1"/>
    </xf>
    <xf numFmtId="3" fontId="20" fillId="2" borderId="5" xfId="5" applyNumberFormat="1" applyFill="1" applyBorder="1" applyAlignment="1" applyProtection="1">
      <alignment horizontal="center" vertical="center"/>
      <protection hidden="1"/>
    </xf>
    <xf numFmtId="0" fontId="3" fillId="2" borderId="2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 shrinkToFit="1"/>
    </xf>
    <xf numFmtId="0" fontId="20" fillId="2" borderId="2" xfId="5" applyFill="1" applyBorder="1" applyAlignment="1">
      <alignment horizontal="center" vertical="center" shrinkToFit="1"/>
    </xf>
    <xf numFmtId="0" fontId="20" fillId="0" borderId="1" xfId="5" applyBorder="1" applyAlignment="1">
      <alignment horizontal="left" vertical="center"/>
    </xf>
    <xf numFmtId="0" fontId="48" fillId="0" borderId="4" xfId="5" applyFont="1" applyBorder="1" applyAlignment="1">
      <alignment horizontal="left" vertical="center"/>
    </xf>
    <xf numFmtId="0" fontId="49" fillId="0" borderId="5" xfId="5" applyFont="1" applyBorder="1" applyAlignment="1">
      <alignment horizontal="left" vertical="center"/>
    </xf>
    <xf numFmtId="0" fontId="49" fillId="0" borderId="20" xfId="5" applyFont="1" applyBorder="1" applyAlignment="1">
      <alignment horizontal="left" vertical="center"/>
    </xf>
    <xf numFmtId="0" fontId="20" fillId="0" borderId="4" xfId="5" applyBorder="1" applyAlignment="1">
      <alignment horizontal="left" vertical="center"/>
    </xf>
    <xf numFmtId="0" fontId="15" fillId="0" borderId="4" xfId="5" applyFont="1" applyBorder="1" applyAlignment="1">
      <alignment horizontal="left" vertical="center"/>
    </xf>
    <xf numFmtId="3" fontId="3" fillId="2" borderId="11" xfId="5" applyNumberFormat="1" applyFont="1" applyFill="1" applyBorder="1" applyAlignment="1">
      <alignment horizontal="center" vertical="center"/>
    </xf>
    <xf numFmtId="38" fontId="10" fillId="2" borderId="70" xfId="8" applyFont="1" applyFill="1" applyBorder="1" applyAlignment="1">
      <alignment horizontal="center" wrapText="1"/>
    </xf>
    <xf numFmtId="38" fontId="10" fillId="2" borderId="22" xfId="8" applyFont="1" applyFill="1" applyBorder="1" applyAlignment="1">
      <alignment horizontal="center" wrapText="1"/>
    </xf>
    <xf numFmtId="3" fontId="20" fillId="2" borderId="12" xfId="5" applyNumberFormat="1" applyFill="1" applyBorder="1" applyAlignment="1">
      <alignment horizontal="center" vertical="center"/>
    </xf>
    <xf numFmtId="3" fontId="20" fillId="2" borderId="8" xfId="5" applyNumberFormat="1" applyFill="1" applyBorder="1" applyAlignment="1">
      <alignment horizontal="center" vertical="center"/>
    </xf>
    <xf numFmtId="0" fontId="20" fillId="2" borderId="6" xfId="5" applyFill="1" applyBorder="1" applyAlignment="1">
      <alignment horizontal="center" vertical="center"/>
    </xf>
    <xf numFmtId="0" fontId="10" fillId="0" borderId="1" xfId="5" applyFont="1" applyBorder="1" applyAlignment="1">
      <alignment horizontal="left" vertical="center"/>
    </xf>
    <xf numFmtId="0" fontId="54" fillId="0" borderId="75" xfId="5" applyFont="1" applyBorder="1" applyAlignment="1">
      <alignment horizontal="left" vertical="center" wrapText="1"/>
    </xf>
    <xf numFmtId="0" fontId="56" fillId="0" borderId="22" xfId="5" applyFont="1" applyBorder="1" applyAlignment="1">
      <alignment horizontal="left" vertical="center"/>
    </xf>
    <xf numFmtId="0" fontId="56" fillId="0" borderId="71" xfId="5" applyFont="1" applyBorder="1" applyAlignment="1">
      <alignment horizontal="left" vertical="center"/>
    </xf>
    <xf numFmtId="0" fontId="56" fillId="0" borderId="73" xfId="5" applyFont="1" applyBorder="1" applyAlignment="1">
      <alignment horizontal="left" vertical="center"/>
    </xf>
    <xf numFmtId="0" fontId="56" fillId="0" borderId="23" xfId="5" applyFont="1" applyBorder="1" applyAlignment="1">
      <alignment horizontal="left" vertical="center"/>
    </xf>
    <xf numFmtId="0" fontId="56" fillId="0" borderId="79" xfId="5" applyFont="1" applyBorder="1" applyAlignment="1">
      <alignment horizontal="left" vertical="center"/>
    </xf>
    <xf numFmtId="183" fontId="20" fillId="5" borderId="12" xfId="5" applyNumberFormat="1" applyFill="1" applyBorder="1" applyAlignment="1" applyProtection="1">
      <alignment horizontal="center" vertical="center"/>
      <protection hidden="1"/>
    </xf>
    <xf numFmtId="183" fontId="20" fillId="5" borderId="8" xfId="5" applyNumberFormat="1" applyFill="1" applyBorder="1" applyAlignment="1" applyProtection="1">
      <alignment horizontal="center" vertical="center"/>
      <protection hidden="1"/>
    </xf>
    <xf numFmtId="183" fontId="20" fillId="5" borderId="72" xfId="5" applyNumberFormat="1" applyFill="1" applyBorder="1" applyAlignment="1" applyProtection="1">
      <alignment horizontal="center" vertical="center"/>
      <protection hidden="1"/>
    </xf>
    <xf numFmtId="179" fontId="20" fillId="2" borderId="2" xfId="5" applyNumberFormat="1" applyFill="1" applyBorder="1" applyAlignment="1">
      <alignment horizontal="center" vertical="center"/>
    </xf>
    <xf numFmtId="179" fontId="20" fillId="2" borderId="3" xfId="5" applyNumberFormat="1" applyFill="1" applyBorder="1" applyAlignment="1">
      <alignment horizontal="center" vertical="center"/>
    </xf>
    <xf numFmtId="0" fontId="3" fillId="2" borderId="5" xfId="5" applyFont="1" applyFill="1" applyBorder="1" applyAlignment="1">
      <alignment horizontal="center" vertical="center"/>
    </xf>
    <xf numFmtId="0" fontId="9" fillId="0" borderId="19" xfId="5" applyFont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0" fillId="0" borderId="24" xfId="5" applyFont="1" applyBorder="1" applyAlignment="1">
      <alignment horizontal="left" vertical="center" wrapText="1"/>
    </xf>
    <xf numFmtId="0" fontId="10" fillId="0" borderId="73" xfId="5" applyFont="1" applyBorder="1" applyAlignment="1">
      <alignment horizontal="left" vertical="center" wrapText="1"/>
    </xf>
    <xf numFmtId="0" fontId="10" fillId="0" borderId="23" xfId="5" applyFont="1" applyBorder="1" applyAlignment="1">
      <alignment horizontal="left" vertical="center" wrapText="1"/>
    </xf>
    <xf numFmtId="0" fontId="10" fillId="0" borderId="79" xfId="5" applyFont="1" applyBorder="1" applyAlignment="1">
      <alignment horizontal="left" vertical="center" wrapText="1"/>
    </xf>
    <xf numFmtId="0" fontId="10" fillId="0" borderId="75" xfId="5" applyFont="1" applyBorder="1" applyAlignment="1">
      <alignment horizontal="left" vertical="center" wrapText="1"/>
    </xf>
    <xf numFmtId="0" fontId="10" fillId="0" borderId="22" xfId="5" applyFont="1" applyBorder="1" applyAlignment="1">
      <alignment horizontal="left" vertical="center" wrapText="1"/>
    </xf>
    <xf numFmtId="0" fontId="10" fillId="0" borderId="71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left"/>
    </xf>
    <xf numFmtId="0" fontId="4" fillId="0" borderId="5" xfId="5" applyFont="1" applyBorder="1" applyAlignment="1">
      <alignment horizontal="left"/>
    </xf>
    <xf numFmtId="0" fontId="4" fillId="0" borderId="20" xfId="5" applyFont="1" applyBorder="1" applyAlignment="1">
      <alignment horizontal="left"/>
    </xf>
    <xf numFmtId="3" fontId="20" fillId="2" borderId="20" xfId="5" applyNumberFormat="1" applyFill="1" applyBorder="1" applyAlignment="1" applyProtection="1">
      <alignment horizontal="center" vertical="center"/>
      <protection hidden="1"/>
    </xf>
    <xf numFmtId="0" fontId="9" fillId="0" borderId="8" xfId="5" applyFont="1" applyBorder="1" applyAlignment="1">
      <alignment horizontal="left" vertical="center"/>
    </xf>
    <xf numFmtId="0" fontId="9" fillId="0" borderId="72" xfId="5" applyFont="1" applyBorder="1" applyAlignment="1">
      <alignment horizontal="left" vertical="center"/>
    </xf>
    <xf numFmtId="0" fontId="6" fillId="0" borderId="11" xfId="5" applyFont="1" applyBorder="1" applyAlignment="1">
      <alignment horizontal="center" vertical="center"/>
    </xf>
    <xf numFmtId="0" fontId="3" fillId="2" borderId="5" xfId="5" applyFont="1" applyFill="1" applyBorder="1" applyAlignment="1">
      <alignment horizontal="center" vertical="center" shrinkToFit="1"/>
    </xf>
    <xf numFmtId="0" fontId="20" fillId="2" borderId="5" xfId="5" applyFill="1" applyBorder="1" applyAlignment="1">
      <alignment horizontal="center" vertical="center" shrinkToFit="1"/>
    </xf>
    <xf numFmtId="0" fontId="4" fillId="0" borderId="7" xfId="5" applyFont="1" applyBorder="1" applyAlignment="1">
      <alignment horizontal="left"/>
    </xf>
    <xf numFmtId="0" fontId="4" fillId="0" borderId="8" xfId="5" applyFont="1" applyBorder="1" applyAlignment="1">
      <alignment horizontal="left"/>
    </xf>
    <xf numFmtId="0" fontId="4" fillId="0" borderId="72" xfId="5" applyFont="1" applyBorder="1" applyAlignment="1">
      <alignment horizontal="left"/>
    </xf>
    <xf numFmtId="0" fontId="20" fillId="0" borderId="11" xfId="5" applyBorder="1" applyAlignment="1">
      <alignment horizontal="center" vertical="center"/>
    </xf>
    <xf numFmtId="0" fontId="20" fillId="0" borderId="20" xfId="5" applyBorder="1" applyAlignment="1">
      <alignment horizontal="center" vertical="center"/>
    </xf>
    <xf numFmtId="38" fontId="12" fillId="2" borderId="11" xfId="8" applyFont="1" applyFill="1" applyBorder="1" applyAlignment="1">
      <alignment horizontal="center" vertical="center"/>
    </xf>
    <xf numFmtId="38" fontId="12" fillId="2" borderId="5" xfId="8" applyFont="1" applyFill="1" applyBorder="1" applyAlignment="1">
      <alignment horizontal="center" vertical="center"/>
    </xf>
    <xf numFmtId="0" fontId="13" fillId="0" borderId="4" xfId="5" applyFont="1" applyBorder="1" applyAlignment="1">
      <alignment horizontal="left"/>
    </xf>
    <xf numFmtId="0" fontId="13" fillId="0" borderId="5" xfId="5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10" fillId="0" borderId="5" xfId="5" applyFont="1" applyBorder="1" applyAlignment="1">
      <alignment horizontal="left"/>
    </xf>
    <xf numFmtId="0" fontId="10" fillId="0" borderId="20" xfId="5" applyFont="1" applyBorder="1" applyAlignment="1">
      <alignment horizontal="left"/>
    </xf>
    <xf numFmtId="0" fontId="20" fillId="0" borderId="6" xfId="5" applyBorder="1" applyAlignment="1">
      <alignment horizontal="left" vertical="center"/>
    </xf>
    <xf numFmtId="0" fontId="20" fillId="2" borderId="81" xfId="5" applyFill="1" applyBorder="1" applyAlignment="1">
      <alignment horizontal="center" vertical="center"/>
    </xf>
    <xf numFmtId="0" fontId="20" fillId="2" borderId="23" xfId="5" applyFill="1" applyBorder="1" applyAlignment="1">
      <alignment horizontal="center" vertical="center"/>
    </xf>
    <xf numFmtId="0" fontId="28" fillId="0" borderId="83" xfId="0" applyFont="1" applyBorder="1" applyAlignment="1">
      <alignment horizontal="left"/>
    </xf>
    <xf numFmtId="0" fontId="28" fillId="0" borderId="84" xfId="0" applyFont="1" applyBorder="1" applyAlignment="1">
      <alignment horizontal="left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3" fontId="26" fillId="0" borderId="5" xfId="0" applyNumberFormat="1" applyFont="1" applyBorder="1" applyAlignment="1">
      <alignment horizontal="center"/>
    </xf>
    <xf numFmtId="3" fontId="50" fillId="0" borderId="12" xfId="0" applyNumberFormat="1" applyFont="1" applyBorder="1" applyAlignment="1">
      <alignment horizontal="center"/>
    </xf>
    <xf numFmtId="3" fontId="50" fillId="0" borderId="8" xfId="0" applyNumberFormat="1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85" xfId="0" applyFont="1" applyBorder="1" applyAlignment="1">
      <alignment horizontal="center"/>
    </xf>
    <xf numFmtId="0" fontId="28" fillId="0" borderId="72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3" fontId="26" fillId="0" borderId="21" xfId="0" applyNumberFormat="1" applyFont="1" applyBorder="1" applyAlignment="1">
      <alignment horizontal="center"/>
    </xf>
    <xf numFmtId="3" fontId="50" fillId="0" borderId="84" xfId="0" applyNumberFormat="1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38" fontId="26" fillId="0" borderId="11" xfId="0" applyNumberFormat="1" applyFont="1" applyBorder="1" applyAlignment="1">
      <alignment horizontal="center"/>
    </xf>
    <xf numFmtId="0" fontId="28" fillId="0" borderId="4" xfId="0" applyFont="1" applyBorder="1" applyAlignment="1">
      <alignment horizontal="left" vertical="center" wrapText="1"/>
    </xf>
    <xf numFmtId="0" fontId="28" fillId="0" borderId="78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9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79" fontId="26" fillId="0" borderId="11" xfId="0" applyNumberFormat="1" applyFont="1" applyBorder="1" applyAlignment="1">
      <alignment horizontal="center" vertical="center"/>
    </xf>
    <xf numFmtId="179" fontId="26" fillId="0" borderId="5" xfId="0" applyNumberFormat="1" applyFont="1" applyBorder="1" applyAlignment="1">
      <alignment horizontal="center" vertical="center"/>
    </xf>
    <xf numFmtId="179" fontId="26" fillId="0" borderId="6" xfId="0" applyNumberFormat="1" applyFont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26" fillId="0" borderId="5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11" xfId="0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3" fontId="26" fillId="0" borderId="11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38" fontId="26" fillId="0" borderId="11" xfId="0" applyNumberFormat="1" applyFont="1" applyBorder="1" applyAlignment="1">
      <alignment horizontal="center" vertical="center"/>
    </xf>
    <xf numFmtId="38" fontId="26" fillId="0" borderId="5" xfId="0" applyNumberFormat="1" applyFont="1" applyBorder="1" applyAlignment="1">
      <alignment horizontal="center" vertical="center"/>
    </xf>
    <xf numFmtId="38" fontId="26" fillId="0" borderId="6" xfId="0" applyNumberFormat="1" applyFont="1" applyBorder="1" applyAlignment="1">
      <alignment horizontal="center" vertical="center"/>
    </xf>
    <xf numFmtId="3" fontId="26" fillId="0" borderId="70" xfId="0" applyNumberFormat="1" applyFont="1" applyBorder="1" applyAlignment="1">
      <alignment horizontal="center" vertical="center"/>
    </xf>
    <xf numFmtId="3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3" fontId="50" fillId="0" borderId="12" xfId="0" applyNumberFormat="1" applyFont="1" applyBorder="1" applyAlignment="1">
      <alignment horizontal="center" vertical="center"/>
    </xf>
    <xf numFmtId="3" fontId="50" fillId="0" borderId="8" xfId="0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2" fontId="47" fillId="5" borderId="12" xfId="0" applyNumberFormat="1" applyFont="1" applyFill="1" applyBorder="1" applyAlignment="1">
      <alignment horizontal="center" vertical="center"/>
    </xf>
    <xf numFmtId="2" fontId="47" fillId="5" borderId="8" xfId="0" applyNumberFormat="1" applyFont="1" applyFill="1" applyBorder="1" applyAlignment="1">
      <alignment horizontal="center" vertical="center"/>
    </xf>
    <xf numFmtId="184" fontId="28" fillId="0" borderId="8" xfId="0" applyNumberFormat="1" applyFont="1" applyBorder="1" applyAlignment="1">
      <alignment horizontal="center" vertical="center"/>
    </xf>
    <xf numFmtId="184" fontId="28" fillId="0" borderId="9" xfId="0" applyNumberFormat="1" applyFont="1" applyBorder="1" applyAlignment="1">
      <alignment horizontal="center" vertical="center"/>
    </xf>
    <xf numFmtId="0" fontId="28" fillId="0" borderId="87" xfId="0" applyFont="1" applyBorder="1" applyAlignment="1">
      <alignment horizontal="center"/>
    </xf>
    <xf numFmtId="0" fontId="28" fillId="0" borderId="88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/>
    </xf>
    <xf numFmtId="0" fontId="28" fillId="0" borderId="9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28" fillId="0" borderId="80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5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38" fontId="27" fillId="0" borderId="8" xfId="8" applyFont="1" applyBorder="1" applyAlignment="1">
      <alignment horizontal="center" vertical="center"/>
    </xf>
    <xf numFmtId="0" fontId="28" fillId="0" borderId="5" xfId="0" applyFont="1" applyBorder="1" applyAlignment="1">
      <alignment horizontal="right" vertical="center"/>
    </xf>
    <xf numFmtId="0" fontId="26" fillId="0" borderId="10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8" fillId="0" borderId="59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38" fontId="28" fillId="0" borderId="11" xfId="8" applyFont="1" applyBorder="1" applyAlignment="1">
      <alignment horizontal="center" vertical="center"/>
    </xf>
    <xf numFmtId="38" fontId="28" fillId="0" borderId="5" xfId="8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 vertical="center"/>
    </xf>
    <xf numFmtId="3" fontId="28" fillId="0" borderId="5" xfId="0" applyNumberFormat="1" applyFont="1" applyBorder="1" applyAlignment="1">
      <alignment horizontal="center" vertical="center"/>
    </xf>
    <xf numFmtId="38" fontId="26" fillId="0" borderId="11" xfId="8" applyFont="1" applyBorder="1" applyAlignment="1" applyProtection="1">
      <alignment horizontal="center" vertical="center"/>
      <protection locked="0"/>
    </xf>
    <xf numFmtId="38" fontId="26" fillId="0" borderId="5" xfId="8" applyFont="1" applyBorder="1" applyAlignment="1" applyProtection="1">
      <alignment horizontal="center" vertical="center"/>
      <protection locked="0"/>
    </xf>
    <xf numFmtId="0" fontId="26" fillId="0" borderId="11" xfId="8" applyNumberFormat="1" applyFont="1" applyBorder="1" applyAlignment="1">
      <alignment horizontal="center"/>
    </xf>
    <xf numFmtId="0" fontId="26" fillId="0" borderId="5" xfId="8" applyNumberFormat="1" applyFont="1" applyBorder="1" applyAlignment="1">
      <alignment horizontal="center"/>
    </xf>
    <xf numFmtId="38" fontId="26" fillId="0" borderId="11" xfId="8" applyFont="1" applyBorder="1" applyAlignment="1">
      <alignment horizontal="center"/>
    </xf>
    <xf numFmtId="38" fontId="26" fillId="0" borderId="5" xfId="8" applyFont="1" applyBorder="1" applyAlignment="1">
      <alignment horizontal="center"/>
    </xf>
    <xf numFmtId="179" fontId="26" fillId="0" borderId="21" xfId="0" applyNumberFormat="1" applyFont="1" applyBorder="1" applyAlignment="1">
      <alignment horizontal="center" vertical="center"/>
    </xf>
    <xf numFmtId="0" fontId="28" fillId="0" borderId="87" xfId="0" applyFont="1" applyBorder="1" applyAlignment="1">
      <alignment horizontal="left" vertical="center"/>
    </xf>
    <xf numFmtId="0" fontId="28" fillId="0" borderId="88" xfId="0" applyFont="1" applyBorder="1" applyAlignment="1">
      <alignment horizontal="left" vertical="center"/>
    </xf>
    <xf numFmtId="0" fontId="31" fillId="0" borderId="0" xfId="6" applyFont="1" applyAlignment="1">
      <alignment horizontal="left" vertical="center" shrinkToFit="1"/>
    </xf>
    <xf numFmtId="0" fontId="31" fillId="0" borderId="21" xfId="6" applyFont="1" applyBorder="1" applyAlignment="1">
      <alignment horizontal="center" vertical="center"/>
    </xf>
    <xf numFmtId="0" fontId="33" fillId="3" borderId="26" xfId="6" applyFont="1" applyFill="1" applyBorder="1" applyAlignment="1">
      <alignment horizontal="center" vertical="center"/>
    </xf>
    <xf numFmtId="0" fontId="33" fillId="3" borderId="27" xfId="6" applyFont="1" applyFill="1" applyBorder="1" applyAlignment="1">
      <alignment horizontal="center" vertical="center"/>
    </xf>
    <xf numFmtId="0" fontId="31" fillId="3" borderId="28" xfId="6" applyFont="1" applyFill="1" applyBorder="1" applyAlignment="1">
      <alignment horizontal="center" vertical="center" shrinkToFit="1"/>
    </xf>
    <xf numFmtId="0" fontId="31" fillId="3" borderId="29" xfId="6" applyFont="1" applyFill="1" applyBorder="1" applyAlignment="1">
      <alignment horizontal="center" vertical="center" shrinkToFit="1"/>
    </xf>
  </cellXfs>
  <cellStyles count="9">
    <cellStyle name="桁区切り" xfId="8" builtinId="6"/>
    <cellStyle name="桁区切り 2" xfId="2" xr:uid="{9B6B7C78-2B2C-4DFD-B138-3C55EEB71A04}"/>
    <cellStyle name="桁区切り 2 2" xfId="4" xr:uid="{A4E175E0-2A51-46C5-ABBE-E9B4820FC95A}"/>
    <cellStyle name="桁区切り 2 3" xfId="7" xr:uid="{0EDA0653-41E8-4846-BDE3-1530E8A544FA}"/>
    <cellStyle name="標準" xfId="0" builtinId="0"/>
    <cellStyle name="標準 2" xfId="1" xr:uid="{D891EE20-5A02-45F3-BBBC-C99FAB03D46C}"/>
    <cellStyle name="標準 2 2" xfId="3" xr:uid="{39FA47F2-32DD-4AA5-8A30-465F0D3E6542}"/>
    <cellStyle name="標準 2 3" xfId="6" xr:uid="{EBD83AA4-1ECD-47B4-B372-1E65F27B50D1}"/>
    <cellStyle name="標準 3" xfId="5" xr:uid="{3971ED24-D158-4F49-8C57-F7FD938AA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584932</xdr:colOff>
      <xdr:row>11</xdr:row>
      <xdr:rowOff>185009</xdr:rowOff>
    </xdr:from>
    <xdr:to>
      <xdr:col>7</xdr:col>
      <xdr:colOff>555625</xdr:colOff>
      <xdr:row>13</xdr:row>
      <xdr:rowOff>23813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72C9596-A572-474E-A91D-3C3DE797AA9F}"/>
            </a:ext>
          </a:extLst>
        </xdr:cNvPr>
        <xdr:cNvSpPr/>
      </xdr:nvSpPr>
      <xdr:spPr>
        <a:xfrm rot="16200000">
          <a:off x="5322889" y="1819277"/>
          <a:ext cx="219804" cy="1142268"/>
        </a:xfrm>
        <a:prstGeom prst="leftBrace">
          <a:avLst>
            <a:gd name="adj1" fmla="val 8333"/>
            <a:gd name="adj2" fmla="val 5139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7937</xdr:colOff>
      <xdr:row>12</xdr:row>
      <xdr:rowOff>7938</xdr:rowOff>
    </xdr:from>
    <xdr:to>
      <xdr:col>11</xdr:col>
      <xdr:colOff>547687</xdr:colOff>
      <xdr:row>13</xdr:row>
      <xdr:rowOff>39688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6487FDC8-3720-49EB-B284-9C8FD6E0A8B5}"/>
            </a:ext>
          </a:extLst>
        </xdr:cNvPr>
        <xdr:cNvSpPr/>
      </xdr:nvSpPr>
      <xdr:spPr>
        <a:xfrm rot="16200000">
          <a:off x="7067550" y="1263650"/>
          <a:ext cx="222250" cy="2282825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13</xdr:col>
      <xdr:colOff>571500</xdr:colOff>
      <xdr:row>13</xdr:row>
      <xdr:rowOff>63500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FECE3FAC-B2B1-463B-A0F7-51F5E25C3FDF}"/>
            </a:ext>
          </a:extLst>
        </xdr:cNvPr>
        <xdr:cNvSpPr/>
      </xdr:nvSpPr>
      <xdr:spPr>
        <a:xfrm rot="16200000">
          <a:off x="8802688" y="1836737"/>
          <a:ext cx="254000" cy="1152525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17</xdr:col>
      <xdr:colOff>571503</xdr:colOff>
      <xdr:row>13</xdr:row>
      <xdr:rowOff>63498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B1669BA-25E3-4454-8CF9-8B61DAE6C416}"/>
            </a:ext>
          </a:extLst>
        </xdr:cNvPr>
        <xdr:cNvSpPr/>
      </xdr:nvSpPr>
      <xdr:spPr>
        <a:xfrm rot="16200000">
          <a:off x="10545765" y="1255710"/>
          <a:ext cx="253998" cy="2314578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317499</xdr:colOff>
      <xdr:row>13</xdr:row>
      <xdr:rowOff>87314</xdr:rowOff>
    </xdr:from>
    <xdr:to>
      <xdr:col>7</xdr:col>
      <xdr:colOff>420686</xdr:colOff>
      <xdr:row>14</xdr:row>
      <xdr:rowOff>111126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8A64A00-1E53-485D-AE5A-0EB0F2C91E81}"/>
            </a:ext>
          </a:extLst>
        </xdr:cNvPr>
        <xdr:cNvSpPr/>
      </xdr:nvSpPr>
      <xdr:spPr>
        <a:xfrm>
          <a:off x="5184774" y="2563814"/>
          <a:ext cx="684212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中間期</a:t>
          </a:r>
        </a:p>
      </xdr:txBody>
    </xdr:sp>
    <xdr:clientData/>
  </xdr:twoCellAnchor>
  <xdr:twoCellAnchor>
    <xdr:from>
      <xdr:col>9</xdr:col>
      <xdr:colOff>238124</xdr:colOff>
      <xdr:row>13</xdr:row>
      <xdr:rowOff>87312</xdr:rowOff>
    </xdr:from>
    <xdr:to>
      <xdr:col>10</xdr:col>
      <xdr:colOff>341312</xdr:colOff>
      <xdr:row>14</xdr:row>
      <xdr:rowOff>111124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A899C69-14DA-4CD3-9656-7F3FEE4DC6AE}"/>
            </a:ext>
          </a:extLst>
        </xdr:cNvPr>
        <xdr:cNvSpPr/>
      </xdr:nvSpPr>
      <xdr:spPr>
        <a:xfrm>
          <a:off x="6848474" y="2563812"/>
          <a:ext cx="684213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夏期</a:t>
          </a:r>
        </a:p>
      </xdr:txBody>
    </xdr:sp>
    <xdr:clientData/>
  </xdr:twoCellAnchor>
  <xdr:twoCellAnchor>
    <xdr:from>
      <xdr:col>12</xdr:col>
      <xdr:colOff>285750</xdr:colOff>
      <xdr:row>13</xdr:row>
      <xdr:rowOff>111125</xdr:rowOff>
    </xdr:from>
    <xdr:to>
      <xdr:col>13</xdr:col>
      <xdr:colOff>333375</xdr:colOff>
      <xdr:row>14</xdr:row>
      <xdr:rowOff>134937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1DF409B-F2B1-42C4-900D-CDFD7085C8D2}"/>
            </a:ext>
          </a:extLst>
        </xdr:cNvPr>
        <xdr:cNvSpPr/>
      </xdr:nvSpPr>
      <xdr:spPr>
        <a:xfrm>
          <a:off x="8639175" y="2587625"/>
          <a:ext cx="628650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中間期</a:t>
          </a:r>
        </a:p>
      </xdr:txBody>
    </xdr:sp>
    <xdr:clientData/>
  </xdr:twoCellAnchor>
  <xdr:twoCellAnchor>
    <xdr:from>
      <xdr:col>15</xdr:col>
      <xdr:colOff>285750</xdr:colOff>
      <xdr:row>13</xdr:row>
      <xdr:rowOff>127000</xdr:rowOff>
    </xdr:from>
    <xdr:to>
      <xdr:col>16</xdr:col>
      <xdr:colOff>388938</xdr:colOff>
      <xdr:row>14</xdr:row>
      <xdr:rowOff>150812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8B0842D-8750-49C3-8C13-3FC2AF4643DA}"/>
            </a:ext>
          </a:extLst>
        </xdr:cNvPr>
        <xdr:cNvSpPr/>
      </xdr:nvSpPr>
      <xdr:spPr>
        <a:xfrm>
          <a:off x="10382250" y="2603500"/>
          <a:ext cx="684213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冬期</a:t>
          </a:r>
        </a:p>
      </xdr:txBody>
    </xdr:sp>
    <xdr:clientData/>
  </xdr:twoCellAnchor>
  <xdr:twoCellAnchor>
    <xdr:from>
      <xdr:col>5</xdr:col>
      <xdr:colOff>31750</xdr:colOff>
      <xdr:row>18</xdr:row>
      <xdr:rowOff>79373</xdr:rowOff>
    </xdr:from>
    <xdr:to>
      <xdr:col>11</xdr:col>
      <xdr:colOff>325438</xdr:colOff>
      <xdr:row>19</xdr:row>
      <xdr:rowOff>103186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B64712E-DDED-405F-A43B-A511C6DBEFE1}"/>
            </a:ext>
          </a:extLst>
        </xdr:cNvPr>
        <xdr:cNvSpPr/>
      </xdr:nvSpPr>
      <xdr:spPr>
        <a:xfrm>
          <a:off x="4308475" y="3508373"/>
          <a:ext cx="3789363" cy="22383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給湯負荷　</a:t>
          </a:r>
          <a:r>
            <a:rPr kumimoji="1" lang="en-US" altLang="ja-JP" sz="900">
              <a:solidFill>
                <a:sysClr val="windowText" lastClr="000000"/>
              </a:solidFill>
            </a:rPr>
            <a:t>÷</a:t>
          </a:r>
          <a:r>
            <a:rPr kumimoji="1" lang="ja-JP" altLang="en-US" sz="900">
              <a:solidFill>
                <a:sysClr val="windowText" lastClr="000000"/>
              </a:solidFill>
            </a:rPr>
            <a:t>　給湯効率　</a:t>
          </a:r>
          <a:r>
            <a:rPr kumimoji="1" lang="en-US" altLang="ja-JP" sz="900">
              <a:solidFill>
                <a:sysClr val="windowText" lastClr="000000"/>
              </a:solidFill>
            </a:rPr>
            <a:t>÷</a:t>
          </a:r>
          <a:r>
            <a:rPr kumimoji="1" lang="ja-JP" altLang="en-US" sz="900">
              <a:solidFill>
                <a:sysClr val="windowText" lastClr="000000"/>
              </a:solidFill>
            </a:rPr>
            <a:t>　発熱量</a:t>
          </a:r>
        </a:p>
      </xdr:txBody>
    </xdr:sp>
    <xdr:clientData/>
  </xdr:twoCellAnchor>
  <xdr:oneCellAnchor>
    <xdr:from>
      <xdr:col>11</xdr:col>
      <xdr:colOff>103187</xdr:colOff>
      <xdr:row>9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F665A7-33F0-403C-82FE-674A8BC617E5}"/>
            </a:ext>
          </a:extLst>
        </xdr:cNvPr>
        <xdr:cNvSpPr txBox="1"/>
      </xdr:nvSpPr>
      <xdr:spPr>
        <a:xfrm>
          <a:off x="7875587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39688</xdr:colOff>
      <xdr:row>19</xdr:row>
      <xdr:rowOff>166688</xdr:rowOff>
    </xdr:from>
    <xdr:to>
      <xdr:col>11</xdr:col>
      <xdr:colOff>333376</xdr:colOff>
      <xdr:row>20</xdr:row>
      <xdr:rowOff>190502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81457B-F28A-4E56-85C2-40BEDEF21036}"/>
            </a:ext>
          </a:extLst>
        </xdr:cNvPr>
        <xdr:cNvSpPr/>
      </xdr:nvSpPr>
      <xdr:spPr>
        <a:xfrm>
          <a:off x="4316413" y="3795713"/>
          <a:ext cx="3789363" cy="22383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２　ＣＯ₂排出量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×</a:t>
          </a:r>
          <a:r>
            <a:rPr kumimoji="1" lang="ja-JP" altLang="en-US" sz="900">
              <a:solidFill>
                <a:sysClr val="windowText" lastClr="000000"/>
              </a:solidFill>
            </a:rPr>
            <a:t>　ＣＯ₂排出係数</a:t>
          </a:r>
        </a:p>
      </xdr:txBody>
    </xdr:sp>
    <xdr:clientData/>
  </xdr:twoCellAnchor>
  <xdr:twoCellAnchor>
    <xdr:from>
      <xdr:col>5</xdr:col>
      <xdr:colOff>55562</xdr:colOff>
      <xdr:row>25</xdr:row>
      <xdr:rowOff>103187</xdr:rowOff>
    </xdr:from>
    <xdr:to>
      <xdr:col>11</xdr:col>
      <xdr:colOff>349250</xdr:colOff>
      <xdr:row>26</xdr:row>
      <xdr:rowOff>127001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6E347F7-A6CE-4707-ADA3-5DB0024B078F}"/>
            </a:ext>
          </a:extLst>
        </xdr:cNvPr>
        <xdr:cNvSpPr/>
      </xdr:nvSpPr>
      <xdr:spPr>
        <a:xfrm>
          <a:off x="4332287" y="4932362"/>
          <a:ext cx="3789363" cy="22383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上と同じ要領で計算する。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3D74-A4FA-40B5-8910-764D18DB3A77}">
  <sheetPr>
    <pageSetUpPr fitToPage="1"/>
  </sheetPr>
  <dimension ref="A1:AH91"/>
  <sheetViews>
    <sheetView tabSelected="1" topLeftCell="A101" zoomScale="115" zoomScaleNormal="115" workbookViewId="0">
      <selection activeCell="AK41" sqref="AK41"/>
    </sheetView>
  </sheetViews>
  <sheetFormatPr defaultColWidth="3.125" defaultRowHeight="18.75"/>
  <cols>
    <col min="1" max="29" width="3.5" style="6" customWidth="1"/>
    <col min="30" max="16384" width="3.125" style="6"/>
  </cols>
  <sheetData>
    <row r="1" spans="1:30" ht="22.5" customHeight="1">
      <c r="A1" s="148" t="s">
        <v>176</v>
      </c>
    </row>
    <row r="2" spans="1:30" ht="22.5" customHeight="1" thickBot="1"/>
    <row r="3" spans="1:30" ht="22.5" customHeight="1">
      <c r="B3" s="217" t="s">
        <v>77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9"/>
      <c r="AB3" s="170"/>
      <c r="AC3" s="171"/>
      <c r="AD3" s="171"/>
    </row>
    <row r="4" spans="1:30" ht="22.5" customHeight="1" thickBot="1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2"/>
      <c r="AB4" s="170"/>
      <c r="AC4" s="171"/>
      <c r="AD4" s="171"/>
    </row>
    <row r="5" spans="1:30">
      <c r="B5" s="6" t="s">
        <v>78</v>
      </c>
    </row>
    <row r="6" spans="1:30" ht="15" customHeight="1"/>
    <row r="7" spans="1:30" ht="22.5" customHeight="1" thickBot="1">
      <c r="A7" s="163" t="s">
        <v>193</v>
      </c>
      <c r="F7" s="12" t="s">
        <v>272</v>
      </c>
    </row>
    <row r="8" spans="1:30" ht="22.5" customHeight="1">
      <c r="B8" s="287" t="s">
        <v>79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29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1"/>
    </row>
    <row r="9" spans="1:30" ht="22.5" customHeight="1">
      <c r="B9" s="291" t="s">
        <v>80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24"/>
      <c r="N9" s="225"/>
      <c r="O9" s="226"/>
      <c r="P9" s="8" t="s">
        <v>81</v>
      </c>
      <c r="Q9" s="8" t="s">
        <v>82</v>
      </c>
      <c r="R9" s="224"/>
      <c r="S9" s="226"/>
      <c r="T9" s="8" t="s">
        <v>83</v>
      </c>
      <c r="U9" s="8" t="s">
        <v>84</v>
      </c>
      <c r="V9" s="227">
        <f>(M9*R9)/1000</f>
        <v>0</v>
      </c>
      <c r="W9" s="228"/>
      <c r="X9" s="8" t="s">
        <v>85</v>
      </c>
      <c r="Y9" s="8"/>
      <c r="Z9" s="9"/>
    </row>
    <row r="10" spans="1:30" ht="22.5" customHeight="1">
      <c r="B10" s="288" t="s">
        <v>159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90"/>
      <c r="M10" s="232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4"/>
    </row>
    <row r="11" spans="1:30" ht="22.5" customHeight="1">
      <c r="B11" s="292" t="s">
        <v>160</v>
      </c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24"/>
      <c r="N11" s="225"/>
      <c r="O11" s="225"/>
      <c r="P11" s="225"/>
      <c r="Q11" s="225"/>
      <c r="R11" s="226"/>
      <c r="S11" s="8"/>
      <c r="T11" s="8"/>
      <c r="U11" s="8"/>
      <c r="V11" s="8"/>
      <c r="W11" s="8"/>
      <c r="X11" s="8"/>
      <c r="Y11" s="8"/>
      <c r="Z11" s="9"/>
    </row>
    <row r="12" spans="1:30" ht="22.5" customHeight="1">
      <c r="B12" s="292" t="s">
        <v>161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24"/>
      <c r="N12" s="225"/>
      <c r="O12" s="225"/>
      <c r="P12" s="225"/>
      <c r="Q12" s="225"/>
      <c r="R12" s="226"/>
      <c r="S12" s="200" t="s">
        <v>122</v>
      </c>
      <c r="T12" s="8"/>
      <c r="U12" s="8"/>
      <c r="V12" s="8"/>
      <c r="W12" s="8"/>
      <c r="X12" s="8"/>
      <c r="Y12" s="8"/>
      <c r="Z12" s="9"/>
    </row>
    <row r="13" spans="1:30" ht="22.5" customHeight="1">
      <c r="B13" s="300" t="s">
        <v>262</v>
      </c>
      <c r="C13" s="301"/>
      <c r="D13" s="301"/>
      <c r="E13" s="301"/>
      <c r="F13" s="301"/>
      <c r="G13" s="301"/>
      <c r="H13" s="301"/>
      <c r="I13" s="301"/>
      <c r="J13" s="301"/>
      <c r="K13" s="301"/>
      <c r="L13" s="302"/>
      <c r="M13" s="327" t="s">
        <v>258</v>
      </c>
      <c r="N13" s="214"/>
      <c r="O13" s="214"/>
      <c r="P13" s="215"/>
      <c r="Q13" s="216"/>
      <c r="R13" s="216"/>
      <c r="S13" s="201" t="s">
        <v>122</v>
      </c>
      <c r="T13" s="201"/>
      <c r="U13" s="214" t="s">
        <v>260</v>
      </c>
      <c r="V13" s="214"/>
      <c r="W13" s="214"/>
      <c r="X13" s="216"/>
      <c r="Y13" s="216"/>
      <c r="Z13" s="202" t="s">
        <v>122</v>
      </c>
    </row>
    <row r="14" spans="1:30" ht="22.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4"/>
      <c r="L14" s="305"/>
      <c r="M14" s="327" t="s">
        <v>259</v>
      </c>
      <c r="N14" s="214"/>
      <c r="O14" s="214"/>
      <c r="P14" s="216"/>
      <c r="Q14" s="216"/>
      <c r="R14" s="216"/>
      <c r="S14" s="201" t="s">
        <v>122</v>
      </c>
      <c r="T14" s="201"/>
      <c r="U14" s="214" t="s">
        <v>261</v>
      </c>
      <c r="V14" s="214"/>
      <c r="W14" s="214"/>
      <c r="X14" s="216"/>
      <c r="Y14" s="216"/>
      <c r="Z14" s="202" t="s">
        <v>122</v>
      </c>
    </row>
    <row r="15" spans="1:30" ht="22.5" customHeight="1">
      <c r="B15" s="292" t="s">
        <v>162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24"/>
      <c r="N15" s="225"/>
      <c r="O15" s="333" t="s">
        <v>86</v>
      </c>
      <c r="P15" s="334"/>
      <c r="Q15" s="232"/>
      <c r="R15" s="233"/>
      <c r="S15" s="233"/>
      <c r="T15" s="233"/>
      <c r="U15" s="233"/>
      <c r="V15" s="233"/>
      <c r="W15" s="233"/>
      <c r="X15" s="233"/>
      <c r="Y15" s="233"/>
      <c r="Z15" s="234"/>
    </row>
    <row r="16" spans="1:30" ht="22.5" customHeight="1">
      <c r="B16" s="238" t="s">
        <v>191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40"/>
      <c r="M16" s="235"/>
      <c r="N16" s="236"/>
      <c r="O16" s="236"/>
      <c r="P16" s="236"/>
      <c r="Q16" s="236"/>
      <c r="R16" s="237"/>
      <c r="S16" s="8" t="s">
        <v>76</v>
      </c>
      <c r="T16" s="8"/>
      <c r="U16" s="8"/>
      <c r="V16" s="8"/>
      <c r="W16" s="8"/>
      <c r="X16" s="8"/>
      <c r="Y16" s="8"/>
      <c r="Z16" s="9"/>
    </row>
    <row r="17" spans="1:30" ht="22.5" customHeight="1">
      <c r="B17" s="241" t="s">
        <v>192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3"/>
      <c r="M17" s="235"/>
      <c r="N17" s="236"/>
      <c r="O17" s="236"/>
      <c r="P17" s="236"/>
      <c r="Q17" s="236"/>
      <c r="R17" s="237"/>
      <c r="S17" s="8" t="s">
        <v>76</v>
      </c>
      <c r="T17" s="8"/>
      <c r="U17" s="8"/>
      <c r="V17" s="8"/>
      <c r="W17" s="8"/>
      <c r="X17" s="8"/>
      <c r="Y17" s="8"/>
      <c r="Z17" s="9"/>
      <c r="AD17" s="173"/>
    </row>
    <row r="18" spans="1:30" ht="22.5" customHeight="1" thickBot="1">
      <c r="B18" s="244" t="s">
        <v>250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306">
        <f>IF(P13="",ROUNDDOWN(MIN(V9,M12),0),ROUNDDOWN(MIN(P13,X13)+MIN(P14,X14),0))</f>
        <v>0</v>
      </c>
      <c r="N18" s="307"/>
      <c r="O18" s="308"/>
      <c r="P18" s="10" t="s">
        <v>85</v>
      </c>
      <c r="Q18" s="10" t="s">
        <v>82</v>
      </c>
      <c r="R18" s="162">
        <v>7</v>
      </c>
      <c r="S18" s="160" t="s">
        <v>188</v>
      </c>
      <c r="T18" s="161" t="s">
        <v>84</v>
      </c>
      <c r="U18" s="249">
        <f>M18*70000</f>
        <v>0</v>
      </c>
      <c r="V18" s="250"/>
      <c r="W18" s="250"/>
      <c r="X18" s="250"/>
      <c r="Y18" s="251"/>
      <c r="Z18" s="11" t="s">
        <v>76</v>
      </c>
      <c r="AD18" s="146"/>
    </row>
    <row r="19" spans="1:30">
      <c r="B19" s="12" t="s">
        <v>253</v>
      </c>
    </row>
    <row r="20" spans="1:30">
      <c r="B20" s="12" t="s">
        <v>263</v>
      </c>
    </row>
    <row r="21" spans="1:30" ht="22.5" customHeight="1"/>
    <row r="22" spans="1:30" ht="22.5" customHeight="1" thickBot="1">
      <c r="A22" s="163" t="s">
        <v>194</v>
      </c>
    </row>
    <row r="23" spans="1:30" ht="22.5" customHeight="1">
      <c r="B23" s="299" t="s">
        <v>79</v>
      </c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29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1"/>
    </row>
    <row r="24" spans="1:30" ht="22.5" customHeight="1">
      <c r="B24" s="241" t="s">
        <v>195</v>
      </c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24"/>
      <c r="N24" s="225"/>
      <c r="O24" s="225"/>
      <c r="P24" s="226"/>
      <c r="Q24" s="8" t="s">
        <v>88</v>
      </c>
      <c r="R24" s="8"/>
      <c r="S24" s="8"/>
      <c r="T24" s="8"/>
      <c r="U24" s="8"/>
      <c r="V24" s="8"/>
      <c r="W24" s="8"/>
      <c r="X24" s="8"/>
      <c r="Y24" s="8"/>
      <c r="Z24" s="9"/>
    </row>
    <row r="25" spans="1:30" ht="22.5" customHeight="1">
      <c r="B25" s="241" t="s">
        <v>196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24"/>
      <c r="N25" s="225"/>
      <c r="O25" s="225"/>
      <c r="P25" s="225"/>
      <c r="Q25" s="225"/>
      <c r="R25" s="226"/>
      <c r="S25" s="8"/>
      <c r="T25" s="8"/>
      <c r="U25" s="8"/>
      <c r="V25" s="8"/>
      <c r="W25" s="8"/>
      <c r="X25" s="8"/>
      <c r="Y25" s="8"/>
      <c r="Z25" s="9"/>
    </row>
    <row r="26" spans="1:30" ht="22.5" customHeight="1">
      <c r="B26" s="241" t="s">
        <v>197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77"/>
      <c r="N26" s="278"/>
      <c r="O26" s="278"/>
      <c r="P26" s="278"/>
      <c r="Q26" s="278"/>
      <c r="R26" s="279"/>
      <c r="S26" s="200" t="s">
        <v>122</v>
      </c>
      <c r="T26" s="8"/>
      <c r="U26" s="8"/>
      <c r="V26" s="8"/>
      <c r="W26" s="8"/>
      <c r="X26" s="8"/>
      <c r="Y26" s="8"/>
      <c r="Z26" s="9"/>
    </row>
    <row r="27" spans="1:30" ht="22.5" customHeight="1">
      <c r="B27" s="238" t="s">
        <v>211</v>
      </c>
      <c r="C27" s="239"/>
      <c r="D27" s="239"/>
      <c r="E27" s="239"/>
      <c r="F27" s="239"/>
      <c r="G27" s="239"/>
      <c r="H27" s="239"/>
      <c r="I27" s="239"/>
      <c r="J27" s="239"/>
      <c r="K27" s="239"/>
      <c r="L27" s="240"/>
      <c r="M27" s="282"/>
      <c r="N27" s="283"/>
      <c r="O27" s="283"/>
      <c r="P27" s="283"/>
      <c r="Q27" s="283"/>
      <c r="R27" s="324"/>
      <c r="S27" s="8" t="s">
        <v>76</v>
      </c>
      <c r="T27" s="137"/>
      <c r="U27" s="137"/>
      <c r="V27" s="137"/>
      <c r="W27" s="137"/>
      <c r="X27" s="137"/>
      <c r="Y27" s="137"/>
      <c r="Z27" s="138"/>
    </row>
    <row r="28" spans="1:30" ht="22.5" customHeight="1">
      <c r="B28" s="274" t="s">
        <v>254</v>
      </c>
      <c r="C28" s="262"/>
      <c r="D28" s="262"/>
      <c r="E28" s="262"/>
      <c r="F28" s="262"/>
      <c r="G28" s="262"/>
      <c r="H28" s="262"/>
      <c r="I28" s="262"/>
      <c r="J28" s="262"/>
      <c r="K28" s="262"/>
      <c r="L28" s="263"/>
      <c r="M28" s="256"/>
      <c r="N28" s="223"/>
      <c r="O28" s="223"/>
      <c r="P28" s="223"/>
      <c r="Q28" s="223"/>
      <c r="R28" s="280"/>
      <c r="S28" s="8" t="s">
        <v>76</v>
      </c>
      <c r="T28" s="8"/>
      <c r="U28" s="8"/>
      <c r="V28" s="8"/>
      <c r="W28" s="8"/>
      <c r="X28" s="8"/>
      <c r="Y28" s="8"/>
      <c r="Z28" s="9"/>
    </row>
    <row r="29" spans="1:30" ht="22.5" customHeight="1">
      <c r="B29" s="274" t="s">
        <v>256</v>
      </c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46">
        <f>IFERROR(M28/M24,0)</f>
        <v>0</v>
      </c>
      <c r="N29" s="247"/>
      <c r="O29" s="247"/>
      <c r="P29" s="247"/>
      <c r="Q29" s="247"/>
      <c r="R29" s="248"/>
      <c r="S29" s="8" t="s">
        <v>76</v>
      </c>
      <c r="T29" s="198" t="str">
        <f>IF(M29&gt;=141000,"補助対象外です",IF(M29&gt;=125000,"☑１kWhあたり12.5 万円以下となるように努めました",""))</f>
        <v/>
      </c>
      <c r="U29" s="199"/>
      <c r="V29" s="166"/>
      <c r="W29" s="166"/>
      <c r="X29" s="166"/>
      <c r="Y29" s="166"/>
      <c r="Z29" s="167"/>
    </row>
    <row r="30" spans="1:30" ht="22.5" customHeight="1" thickBot="1">
      <c r="B30" s="244" t="s">
        <v>215</v>
      </c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9">
        <f>ROUNDDOWN(M28/3,-3)</f>
        <v>0</v>
      </c>
      <c r="N30" s="250"/>
      <c r="O30" s="250"/>
      <c r="P30" s="250"/>
      <c r="Q30" s="250"/>
      <c r="R30" s="251"/>
      <c r="S30" s="10" t="s">
        <v>76</v>
      </c>
      <c r="T30" s="168"/>
      <c r="U30" s="168"/>
      <c r="V30" s="168"/>
      <c r="W30" s="168"/>
      <c r="X30" s="168"/>
      <c r="Y30" s="168"/>
      <c r="Z30" s="169"/>
    </row>
    <row r="31" spans="1:30">
      <c r="B31" s="14" t="s">
        <v>255</v>
      </c>
    </row>
    <row r="32" spans="1:30">
      <c r="B32" s="174" t="s">
        <v>257</v>
      </c>
      <c r="K32" s="13"/>
    </row>
    <row r="33" spans="1:29" ht="22.5" customHeight="1" thickBot="1"/>
    <row r="34" spans="1:29" ht="22.5" customHeight="1">
      <c r="B34" s="217" t="s">
        <v>89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9"/>
    </row>
    <row r="35" spans="1:29" ht="22.5" customHeight="1" thickBot="1">
      <c r="B35" s="220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2"/>
    </row>
    <row r="36" spans="1:29" ht="22.5" customHeight="1"/>
    <row r="37" spans="1:29" ht="22.5" customHeight="1" thickBot="1">
      <c r="A37" s="163" t="s">
        <v>198</v>
      </c>
    </row>
    <row r="38" spans="1:29" ht="22.5" customHeight="1">
      <c r="A38" s="287" t="s">
        <v>90</v>
      </c>
      <c r="B38" s="268"/>
      <c r="C38" s="268"/>
      <c r="D38" s="268"/>
      <c r="E38" s="269"/>
      <c r="F38" s="272" t="s">
        <v>91</v>
      </c>
      <c r="G38" s="272"/>
      <c r="H38" s="276"/>
      <c r="I38" s="276"/>
      <c r="J38" s="276"/>
      <c r="K38" s="276"/>
      <c r="L38" s="272" t="s">
        <v>92</v>
      </c>
      <c r="M38" s="272"/>
      <c r="N38" s="272"/>
      <c r="O38" s="284"/>
      <c r="P38" s="276"/>
      <c r="Q38" s="276"/>
      <c r="R38" s="276"/>
      <c r="S38" s="272" t="s">
        <v>93</v>
      </c>
      <c r="T38" s="272"/>
      <c r="U38" s="285"/>
      <c r="V38" s="286"/>
      <c r="W38" s="286"/>
      <c r="X38" s="286"/>
      <c r="Y38" s="272" t="s">
        <v>94</v>
      </c>
      <c r="Z38" s="272"/>
      <c r="AA38" s="272"/>
      <c r="AB38" s="309"/>
      <c r="AC38" s="310"/>
    </row>
    <row r="39" spans="1:29" ht="22.5" customHeight="1">
      <c r="A39" s="291" t="s">
        <v>95</v>
      </c>
      <c r="B39" s="258"/>
      <c r="C39" s="258"/>
      <c r="D39" s="258"/>
      <c r="E39" s="259"/>
      <c r="F39" s="273" t="s">
        <v>91</v>
      </c>
      <c r="G39" s="273"/>
      <c r="H39" s="265"/>
      <c r="I39" s="225"/>
      <c r="J39" s="225"/>
      <c r="K39" s="225"/>
      <c r="L39" s="273" t="s">
        <v>92</v>
      </c>
      <c r="M39" s="273"/>
      <c r="N39" s="273"/>
      <c r="O39" s="311"/>
      <c r="P39" s="225"/>
      <c r="Q39" s="225"/>
      <c r="R39" s="225"/>
      <c r="S39" s="273" t="s">
        <v>93</v>
      </c>
      <c r="T39" s="273"/>
      <c r="U39" s="328"/>
      <c r="V39" s="329"/>
      <c r="W39" s="329"/>
      <c r="X39" s="329"/>
      <c r="Y39" s="273" t="s">
        <v>94</v>
      </c>
      <c r="Z39" s="273"/>
      <c r="AA39" s="273"/>
      <c r="AB39" s="270"/>
      <c r="AC39" s="271"/>
    </row>
    <row r="40" spans="1:29" ht="22.5" customHeight="1">
      <c r="A40" s="291" t="s">
        <v>96</v>
      </c>
      <c r="B40" s="258"/>
      <c r="C40" s="258"/>
      <c r="D40" s="258"/>
      <c r="E40" s="259"/>
      <c r="F40" s="225"/>
      <c r="G40" s="225"/>
      <c r="H40" s="225"/>
      <c r="I40" s="225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9"/>
    </row>
    <row r="41" spans="1:29" ht="22.5" customHeight="1">
      <c r="A41" s="238" t="s">
        <v>252</v>
      </c>
      <c r="B41" s="239"/>
      <c r="C41" s="239"/>
      <c r="D41" s="239"/>
      <c r="E41" s="239"/>
      <c r="F41" s="282"/>
      <c r="G41" s="283"/>
      <c r="H41" s="283"/>
      <c r="I41" s="283"/>
      <c r="J41" s="283"/>
      <c r="K41" s="197" t="s">
        <v>1</v>
      </c>
      <c r="L41" s="8"/>
      <c r="R41" s="8"/>
      <c r="S41" s="137"/>
      <c r="T41" s="137"/>
      <c r="U41" s="137"/>
      <c r="V41" s="137"/>
      <c r="W41" s="137"/>
      <c r="X41" s="137"/>
      <c r="Y41" s="166"/>
      <c r="Z41" s="8"/>
      <c r="AC41" s="9"/>
    </row>
    <row r="42" spans="1:29" ht="22.5" customHeight="1">
      <c r="A42" s="257" t="s">
        <v>216</v>
      </c>
      <c r="B42" s="262"/>
      <c r="C42" s="262"/>
      <c r="D42" s="262"/>
      <c r="E42" s="263"/>
      <c r="F42" s="223"/>
      <c r="G42" s="223"/>
      <c r="H42" s="223"/>
      <c r="I42" s="223"/>
      <c r="J42" s="223"/>
      <c r="K42" s="8" t="s">
        <v>76</v>
      </c>
      <c r="L42" s="17"/>
      <c r="M42" s="20"/>
      <c r="N42" s="8"/>
      <c r="O42" s="17"/>
      <c r="P42" s="21"/>
      <c r="Q42" s="22"/>
      <c r="R42" s="22"/>
      <c r="S42" s="22"/>
      <c r="T42" s="22"/>
      <c r="U42" s="22"/>
      <c r="V42" s="8"/>
      <c r="W42" s="8"/>
      <c r="X42" s="8"/>
      <c r="Y42" s="8"/>
      <c r="Z42" s="8"/>
      <c r="AA42" s="8"/>
      <c r="AB42" s="8"/>
      <c r="AC42" s="9"/>
    </row>
    <row r="43" spans="1:29" ht="22.5" customHeight="1" thickBot="1">
      <c r="A43" s="244" t="s">
        <v>217</v>
      </c>
      <c r="B43" s="325"/>
      <c r="C43" s="325"/>
      <c r="D43" s="325"/>
      <c r="E43" s="326"/>
      <c r="F43" s="281">
        <f>ROUNDDOWN((MIN(テーブル!D7,テーブル!$D8)),-3)</f>
        <v>0</v>
      </c>
      <c r="G43" s="281"/>
      <c r="H43" s="281"/>
      <c r="I43" s="281"/>
      <c r="J43" s="281"/>
      <c r="K43" s="10" t="s">
        <v>76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</row>
    <row r="44" spans="1:29">
      <c r="A44" s="14" t="s">
        <v>207</v>
      </c>
    </row>
    <row r="45" spans="1:29">
      <c r="I45" s="12" t="s">
        <v>208</v>
      </c>
    </row>
    <row r="46" spans="1:29" ht="22.5" customHeight="1" thickBot="1">
      <c r="I46" s="12"/>
    </row>
    <row r="47" spans="1:29" ht="22.5" customHeight="1">
      <c r="B47" s="217" t="s">
        <v>268</v>
      </c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9"/>
    </row>
    <row r="48" spans="1:29" ht="22.5" customHeight="1" thickBot="1">
      <c r="B48" s="220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2"/>
    </row>
    <row r="49" spans="1:34" ht="21" customHeight="1"/>
    <row r="50" spans="1:34" ht="22.5" customHeight="1" thickBot="1">
      <c r="A50" s="212" t="s">
        <v>269</v>
      </c>
    </row>
    <row r="51" spans="1:34" ht="22.5" customHeight="1">
      <c r="A51" s="25" t="s">
        <v>132</v>
      </c>
      <c r="B51" s="7"/>
      <c r="C51" s="275"/>
      <c r="D51" s="276"/>
      <c r="E51" s="276"/>
      <c r="F51" s="27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15"/>
    </row>
    <row r="52" spans="1:34" ht="22.5" customHeight="1">
      <c r="A52" s="26" t="s">
        <v>134</v>
      </c>
      <c r="B52" s="23"/>
      <c r="C52" s="225"/>
      <c r="D52" s="225"/>
      <c r="E52" s="225"/>
      <c r="F52" s="225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4"/>
    </row>
    <row r="53" spans="1:34" ht="22.5" customHeight="1">
      <c r="A53" s="145" t="s">
        <v>172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25"/>
      <c r="O53" s="225"/>
      <c r="P53" s="225"/>
      <c r="Q53" s="8" t="s">
        <v>97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9"/>
    </row>
    <row r="54" spans="1:34" ht="22.5" customHeight="1">
      <c r="A54" s="145" t="s">
        <v>173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25"/>
      <c r="O54" s="225"/>
      <c r="P54" s="225"/>
      <c r="Q54" s="8" t="s">
        <v>97</v>
      </c>
      <c r="R54" s="213" t="s">
        <v>271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9"/>
    </row>
    <row r="55" spans="1:34" ht="22.5" customHeight="1">
      <c r="A55" s="337" t="s">
        <v>174</v>
      </c>
      <c r="B55" s="338"/>
      <c r="C55" s="338"/>
      <c r="D55" s="338"/>
      <c r="E55" s="338"/>
      <c r="F55" s="225"/>
      <c r="G55" s="225"/>
      <c r="H55" s="225"/>
      <c r="I55" s="165"/>
      <c r="J55" s="165"/>
      <c r="K55" s="165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9"/>
    </row>
    <row r="56" spans="1:34" ht="22.5" customHeight="1">
      <c r="A56" s="339" t="s">
        <v>175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1"/>
      <c r="L56" s="252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98"/>
    </row>
    <row r="57" spans="1:34" ht="22.5" customHeight="1">
      <c r="A57" s="339" t="s">
        <v>201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1"/>
      <c r="L57" s="252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98"/>
    </row>
    <row r="58" spans="1:34" ht="22.5" customHeight="1">
      <c r="A58" s="339" t="s">
        <v>202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1"/>
      <c r="L58" s="252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98"/>
    </row>
    <row r="59" spans="1:34" ht="22.5" customHeight="1">
      <c r="A59" s="339" t="s">
        <v>203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1"/>
      <c r="L59" s="252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98"/>
      <c r="AH59" s="27"/>
    </row>
    <row r="60" spans="1:34" ht="22.5" customHeight="1">
      <c r="A60" s="318" t="s">
        <v>205</v>
      </c>
      <c r="B60" s="319"/>
      <c r="C60" s="319"/>
      <c r="D60" s="319"/>
      <c r="E60" s="319"/>
      <c r="F60" s="319"/>
      <c r="G60" s="319"/>
      <c r="H60" s="319"/>
      <c r="I60" s="319"/>
      <c r="J60" s="319"/>
      <c r="K60" s="320"/>
      <c r="L60" s="224" t="s">
        <v>221</v>
      </c>
      <c r="M60" s="225"/>
      <c r="N60" s="258" t="s">
        <v>98</v>
      </c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342"/>
      <c r="AH60" s="27"/>
    </row>
    <row r="61" spans="1:34" ht="22.5" customHeight="1">
      <c r="A61" s="315"/>
      <c r="B61" s="316"/>
      <c r="C61" s="316"/>
      <c r="D61" s="316"/>
      <c r="E61" s="316"/>
      <c r="F61" s="316"/>
      <c r="G61" s="316"/>
      <c r="H61" s="316"/>
      <c r="I61" s="316"/>
      <c r="J61" s="316"/>
      <c r="K61" s="317"/>
      <c r="L61" s="343" t="s">
        <v>221</v>
      </c>
      <c r="M61" s="344"/>
      <c r="N61" s="239" t="s">
        <v>265</v>
      </c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342"/>
      <c r="AH61" s="27"/>
    </row>
    <row r="62" spans="1:34" ht="22.5" customHeight="1">
      <c r="A62" s="321" t="s">
        <v>204</v>
      </c>
      <c r="B62" s="322"/>
      <c r="C62" s="322"/>
      <c r="D62" s="322"/>
      <c r="E62" s="322"/>
      <c r="F62" s="322"/>
      <c r="G62" s="322"/>
      <c r="H62" s="322"/>
      <c r="I62" s="322"/>
      <c r="J62" s="322"/>
      <c r="K62" s="323"/>
      <c r="L62" s="293"/>
      <c r="M62" s="223"/>
      <c r="N62" s="223"/>
      <c r="O62" s="223"/>
      <c r="P62" s="223"/>
      <c r="Q62" s="223"/>
      <c r="R62" s="223"/>
      <c r="S62" s="8" t="s">
        <v>76</v>
      </c>
      <c r="T62" s="8"/>
      <c r="U62" s="8"/>
      <c r="V62" s="8"/>
      <c r="W62" s="8"/>
      <c r="X62" s="8"/>
      <c r="Y62" s="8"/>
      <c r="Z62" s="8"/>
      <c r="AA62" s="8"/>
      <c r="AB62" s="8"/>
      <c r="AC62" s="9"/>
    </row>
    <row r="63" spans="1:34" ht="22.5" customHeight="1">
      <c r="A63" s="312" t="s">
        <v>241</v>
      </c>
      <c r="B63" s="313"/>
      <c r="C63" s="313"/>
      <c r="D63" s="313"/>
      <c r="E63" s="313"/>
      <c r="F63" s="313"/>
      <c r="G63" s="313"/>
      <c r="H63" s="313"/>
      <c r="I63" s="313"/>
      <c r="J63" s="313"/>
      <c r="K63" s="314"/>
      <c r="L63" s="294"/>
      <c r="M63" s="295"/>
      <c r="N63" s="295"/>
      <c r="O63" s="295"/>
      <c r="P63" s="295"/>
      <c r="Q63" s="295"/>
      <c r="R63" s="295"/>
      <c r="S63" s="163" t="s">
        <v>76</v>
      </c>
      <c r="AC63" s="176"/>
    </row>
    <row r="64" spans="1:34" ht="22.5" customHeight="1">
      <c r="A64" s="315"/>
      <c r="B64" s="316"/>
      <c r="C64" s="316"/>
      <c r="D64" s="316"/>
      <c r="E64" s="316"/>
      <c r="F64" s="316"/>
      <c r="G64" s="316"/>
      <c r="H64" s="316"/>
      <c r="I64" s="316"/>
      <c r="J64" s="316"/>
      <c r="K64" s="317"/>
      <c r="L64" s="177"/>
      <c r="M64" s="177"/>
      <c r="N64" s="177"/>
      <c r="O64" s="23"/>
      <c r="P64" s="23"/>
      <c r="Q64" s="23"/>
      <c r="R64" s="23"/>
      <c r="S64" s="23"/>
      <c r="T64" s="23"/>
      <c r="U64" s="23"/>
      <c r="AC64" s="176"/>
    </row>
    <row r="65" spans="1:29" ht="22.5" customHeight="1" thickBot="1">
      <c r="A65" s="330" t="s">
        <v>206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2"/>
      <c r="L65" s="296"/>
      <c r="M65" s="297"/>
      <c r="N65" s="297"/>
      <c r="O65" s="297"/>
      <c r="P65" s="297"/>
      <c r="Q65" s="297"/>
      <c r="R65" s="297"/>
      <c r="S65" s="178" t="s">
        <v>1</v>
      </c>
      <c r="T65" s="189" t="s">
        <v>270</v>
      </c>
      <c r="U65" s="10"/>
      <c r="V65" s="10"/>
      <c r="W65" s="10"/>
      <c r="X65" s="10"/>
      <c r="Y65" s="10"/>
      <c r="Z65" s="10"/>
      <c r="AA65" s="10"/>
      <c r="AB65" s="10"/>
      <c r="AC65" s="11"/>
    </row>
    <row r="66" spans="1:29" ht="22.5" customHeight="1" thickBot="1">
      <c r="A66" s="175"/>
      <c r="H66" s="136"/>
      <c r="I66" s="136"/>
      <c r="J66" s="136"/>
      <c r="K66" s="136"/>
      <c r="L66" s="136"/>
      <c r="M66" s="136"/>
      <c r="N66" s="27"/>
    </row>
    <row r="67" spans="1:29" ht="22.5" customHeight="1">
      <c r="B67" s="217" t="s">
        <v>99</v>
      </c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9"/>
    </row>
    <row r="68" spans="1:29" ht="22.5" customHeight="1" thickBot="1"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2"/>
    </row>
    <row r="69" spans="1:29" ht="17.25" customHeight="1"/>
    <row r="70" spans="1:29" ht="22.5" customHeight="1" thickBot="1">
      <c r="A70" s="6" t="s">
        <v>87</v>
      </c>
    </row>
    <row r="71" spans="1:29" ht="22.5" customHeight="1">
      <c r="B71" s="267" t="s">
        <v>242</v>
      </c>
      <c r="C71" s="268"/>
      <c r="D71" s="268"/>
      <c r="E71" s="268"/>
      <c r="F71" s="269"/>
      <c r="G71" s="254"/>
      <c r="H71" s="255"/>
      <c r="I71" s="255"/>
      <c r="J71" s="255"/>
      <c r="K71" s="255"/>
      <c r="L71" s="255"/>
      <c r="M71" s="255"/>
      <c r="N71" s="255"/>
      <c r="O71" s="255"/>
      <c r="P71" s="179"/>
      <c r="R71" s="12" t="s">
        <v>100</v>
      </c>
    </row>
    <row r="72" spans="1:29" ht="22.5" customHeight="1">
      <c r="B72" s="257" t="s">
        <v>243</v>
      </c>
      <c r="C72" s="258"/>
      <c r="D72" s="258"/>
      <c r="E72" s="258"/>
      <c r="F72" s="259"/>
      <c r="G72" s="252"/>
      <c r="H72" s="253"/>
      <c r="I72" s="253"/>
      <c r="J72" s="253"/>
      <c r="K72" s="253"/>
      <c r="L72" s="253"/>
      <c r="M72" s="253"/>
      <c r="N72" s="253"/>
      <c r="O72" s="253"/>
      <c r="P72" s="172"/>
    </row>
    <row r="73" spans="1:29" ht="22.5" customHeight="1">
      <c r="B73" s="257" t="s">
        <v>244</v>
      </c>
      <c r="C73" s="258"/>
      <c r="D73" s="258"/>
      <c r="E73" s="258"/>
      <c r="F73" s="259"/>
      <c r="G73" s="224"/>
      <c r="H73" s="225"/>
      <c r="I73" s="225"/>
      <c r="J73" s="225"/>
      <c r="K73" s="225"/>
      <c r="L73" s="225"/>
      <c r="M73" s="225"/>
      <c r="N73" s="225"/>
      <c r="O73" s="8" t="s">
        <v>88</v>
      </c>
      <c r="P73" s="9"/>
    </row>
    <row r="74" spans="1:29" ht="22.5" customHeight="1">
      <c r="B74" s="257" t="s">
        <v>245</v>
      </c>
      <c r="C74" s="260"/>
      <c r="D74" s="260"/>
      <c r="E74" s="260"/>
      <c r="F74" s="261"/>
      <c r="G74" s="256"/>
      <c r="H74" s="223"/>
      <c r="I74" s="223"/>
      <c r="J74" s="223"/>
      <c r="K74" s="223"/>
      <c r="L74" s="223"/>
      <c r="M74" s="223"/>
      <c r="N74" s="223"/>
      <c r="O74" s="223"/>
      <c r="P74" s="164"/>
    </row>
    <row r="75" spans="1:29" ht="22.5" customHeight="1">
      <c r="B75" s="238" t="s">
        <v>199</v>
      </c>
      <c r="C75" s="239"/>
      <c r="D75" s="239"/>
      <c r="E75" s="239"/>
      <c r="F75" s="240"/>
      <c r="G75" s="256"/>
      <c r="H75" s="223"/>
      <c r="I75" s="223"/>
      <c r="J75" s="223"/>
      <c r="K75" s="223"/>
      <c r="L75" s="223"/>
      <c r="M75" s="223"/>
      <c r="N75" s="223"/>
      <c r="O75" s="223"/>
      <c r="P75" s="180"/>
    </row>
    <row r="76" spans="1:29" ht="22.5" customHeight="1">
      <c r="B76" s="257" t="s">
        <v>246</v>
      </c>
      <c r="C76" s="262"/>
      <c r="D76" s="262"/>
      <c r="E76" s="262"/>
      <c r="F76" s="263"/>
      <c r="G76" s="256"/>
      <c r="H76" s="223"/>
      <c r="I76" s="223"/>
      <c r="J76" s="223"/>
      <c r="K76" s="223"/>
      <c r="L76" s="223"/>
      <c r="M76" s="223"/>
      <c r="N76" s="223"/>
      <c r="O76" s="223"/>
      <c r="P76" s="164"/>
    </row>
    <row r="77" spans="1:29" ht="22.5" customHeight="1" thickBot="1">
      <c r="B77" s="244" t="s">
        <v>200</v>
      </c>
      <c r="C77" s="245"/>
      <c r="D77" s="245"/>
      <c r="E77" s="245"/>
      <c r="F77" s="266"/>
      <c r="G77" s="249">
        <f>IF(G74=テーブル!D1,ROUNDDOWN(MIN(テーブル!D19,テーブル!$F19),-3),ROUNDDOWN(MIN(テーブル!G19,テーブル!$I19),-3))</f>
        <v>0</v>
      </c>
      <c r="H77" s="250"/>
      <c r="I77" s="250"/>
      <c r="J77" s="250"/>
      <c r="K77" s="250"/>
      <c r="L77" s="250"/>
      <c r="M77" s="250"/>
      <c r="N77" s="250"/>
      <c r="O77" s="250"/>
      <c r="P77" s="11" t="s">
        <v>76</v>
      </c>
    </row>
    <row r="78" spans="1:29" ht="22.5" customHeight="1"/>
    <row r="79" spans="1:29" ht="22.5" customHeight="1" thickBot="1">
      <c r="A79" s="6" t="s">
        <v>101</v>
      </c>
    </row>
    <row r="80" spans="1:29" ht="22.5" customHeight="1">
      <c r="B80" s="267" t="s">
        <v>242</v>
      </c>
      <c r="C80" s="268"/>
      <c r="D80" s="268"/>
      <c r="E80" s="268"/>
      <c r="F80" s="269"/>
      <c r="G80" s="254"/>
      <c r="H80" s="264"/>
      <c r="I80" s="264"/>
      <c r="J80" s="264"/>
      <c r="K80" s="264"/>
      <c r="L80" s="264"/>
      <c r="M80" s="264"/>
      <c r="N80" s="264"/>
      <c r="O80" s="264"/>
      <c r="P80" s="179"/>
    </row>
    <row r="81" spans="1:16" ht="22.5" customHeight="1">
      <c r="B81" s="257" t="s">
        <v>243</v>
      </c>
      <c r="C81" s="258"/>
      <c r="D81" s="258"/>
      <c r="E81" s="258"/>
      <c r="F81" s="259"/>
      <c r="G81" s="252"/>
      <c r="H81" s="265"/>
      <c r="I81" s="265"/>
      <c r="J81" s="265"/>
      <c r="K81" s="265"/>
      <c r="L81" s="265"/>
      <c r="M81" s="265"/>
      <c r="N81" s="265"/>
      <c r="O81" s="265"/>
      <c r="P81" s="172"/>
    </row>
    <row r="82" spans="1:16" ht="22.5" customHeight="1">
      <c r="B82" s="238" t="s">
        <v>247</v>
      </c>
      <c r="C82" s="239"/>
      <c r="D82" s="239"/>
      <c r="E82" s="239"/>
      <c r="F82" s="240"/>
      <c r="G82" s="335"/>
      <c r="H82" s="336"/>
      <c r="I82" s="336"/>
      <c r="J82" s="336"/>
      <c r="K82" s="336"/>
      <c r="L82" s="336"/>
      <c r="M82" s="336"/>
      <c r="N82" s="336"/>
      <c r="O82" s="336"/>
      <c r="P82" s="156"/>
    </row>
    <row r="83" spans="1:16" ht="22.5" customHeight="1">
      <c r="B83" s="257" t="s">
        <v>248</v>
      </c>
      <c r="C83" s="262"/>
      <c r="D83" s="262"/>
      <c r="E83" s="262"/>
      <c r="F83" s="263"/>
      <c r="G83" s="256"/>
      <c r="H83" s="223"/>
      <c r="I83" s="223"/>
      <c r="J83" s="223"/>
      <c r="K83" s="223"/>
      <c r="L83" s="223"/>
      <c r="M83" s="223"/>
      <c r="N83" s="223"/>
      <c r="O83" s="223"/>
      <c r="P83" s="9" t="s">
        <v>76</v>
      </c>
    </row>
    <row r="84" spans="1:16" ht="22.5" customHeight="1" thickBot="1">
      <c r="B84" s="244" t="s">
        <v>249</v>
      </c>
      <c r="C84" s="245"/>
      <c r="D84" s="245"/>
      <c r="E84" s="245"/>
      <c r="F84" s="266"/>
      <c r="G84" s="249">
        <f>ROUNDDOWN(MIN(テーブル!D20,テーブル!$F20),-3)</f>
        <v>0</v>
      </c>
      <c r="H84" s="250"/>
      <c r="I84" s="250"/>
      <c r="J84" s="250"/>
      <c r="K84" s="250"/>
      <c r="L84" s="250"/>
      <c r="M84" s="250"/>
      <c r="N84" s="250"/>
      <c r="O84" s="250"/>
      <c r="P84" s="11" t="s">
        <v>76</v>
      </c>
    </row>
    <row r="85" spans="1:16" ht="22.5" customHeight="1"/>
    <row r="86" spans="1:16" ht="22.5" customHeight="1" thickBot="1">
      <c r="A86" s="6" t="s">
        <v>102</v>
      </c>
    </row>
    <row r="87" spans="1:16" ht="22.5" customHeight="1">
      <c r="B87" s="267" t="s">
        <v>242</v>
      </c>
      <c r="C87" s="268"/>
      <c r="D87" s="268"/>
      <c r="E87" s="268"/>
      <c r="F87" s="269"/>
      <c r="G87" s="254"/>
      <c r="H87" s="264"/>
      <c r="I87" s="264"/>
      <c r="J87" s="264"/>
      <c r="K87" s="264"/>
      <c r="L87" s="264"/>
      <c r="M87" s="264"/>
      <c r="N87" s="264"/>
      <c r="O87" s="264"/>
      <c r="P87" s="179"/>
    </row>
    <row r="88" spans="1:16" ht="22.5" customHeight="1">
      <c r="B88" s="257" t="s">
        <v>243</v>
      </c>
      <c r="C88" s="258"/>
      <c r="D88" s="258"/>
      <c r="E88" s="258"/>
      <c r="F88" s="259"/>
      <c r="G88" s="252"/>
      <c r="H88" s="265"/>
      <c r="I88" s="265"/>
      <c r="J88" s="265"/>
      <c r="K88" s="265"/>
      <c r="L88" s="265"/>
      <c r="M88" s="265"/>
      <c r="N88" s="265"/>
      <c r="O88" s="265"/>
      <c r="P88" s="172"/>
    </row>
    <row r="89" spans="1:16" ht="22.5" customHeight="1">
      <c r="B89" s="238" t="s">
        <v>247</v>
      </c>
      <c r="C89" s="239"/>
      <c r="D89" s="239"/>
      <c r="E89" s="239"/>
      <c r="F89" s="240"/>
      <c r="G89" s="335"/>
      <c r="H89" s="336"/>
      <c r="I89" s="336"/>
      <c r="J89" s="336"/>
      <c r="K89" s="336"/>
      <c r="L89" s="336"/>
      <c r="M89" s="336"/>
      <c r="N89" s="336"/>
      <c r="O89" s="336"/>
      <c r="P89" s="156"/>
    </row>
    <row r="90" spans="1:16" ht="22.5" customHeight="1">
      <c r="B90" s="257" t="s">
        <v>248</v>
      </c>
      <c r="C90" s="262"/>
      <c r="D90" s="262"/>
      <c r="E90" s="262"/>
      <c r="F90" s="263"/>
      <c r="G90" s="256"/>
      <c r="H90" s="223"/>
      <c r="I90" s="223"/>
      <c r="J90" s="223"/>
      <c r="K90" s="223"/>
      <c r="L90" s="223"/>
      <c r="M90" s="223"/>
      <c r="N90" s="223"/>
      <c r="O90" s="223"/>
      <c r="P90" s="9" t="s">
        <v>76</v>
      </c>
    </row>
    <row r="91" spans="1:16" ht="22.5" customHeight="1" thickBot="1">
      <c r="B91" s="244" t="s">
        <v>249</v>
      </c>
      <c r="C91" s="245"/>
      <c r="D91" s="245"/>
      <c r="E91" s="245"/>
      <c r="F91" s="266"/>
      <c r="G91" s="249">
        <f>ROUNDDOWN(MIN(テーブル!D21,テーブル!$F21),-3)</f>
        <v>0</v>
      </c>
      <c r="H91" s="250"/>
      <c r="I91" s="250"/>
      <c r="J91" s="250"/>
      <c r="K91" s="250"/>
      <c r="L91" s="250"/>
      <c r="M91" s="250"/>
      <c r="N91" s="250"/>
      <c r="O91" s="250"/>
      <c r="P91" s="11" t="s">
        <v>76</v>
      </c>
    </row>
  </sheetData>
  <sheetProtection selectLockedCells="1"/>
  <protectedRanges>
    <protectedRange algorithmName="SHA-512" hashValue="swn+qcegYV/MUkH1lFC9Tw3Dn9gqD13XanYNdzZY7/Jr39AKgzgDChWl6v7VR15Lxdh/ZYGzUadBilSmV7u1lg==" saltValue="/MJDh4SeGTewHz94QihWZw==" spinCount="100000" sqref="M8:Z8 M9:O9 R9:S9 M10:Z10 M11:R11 M12:R12 P13:R13 P14:R14 X14:Y14 X13:Y13 Q15:Z15 M15:N15 M16:R16 M17:R17 M23:Z23 M24:P24 M25:R25 M26:R26 M27:R27 M28:R28 H38:K38" name="範囲1"/>
  </protectedRanges>
  <mergeCells count="137">
    <mergeCell ref="B89:F89"/>
    <mergeCell ref="B90:F90"/>
    <mergeCell ref="B91:F91"/>
    <mergeCell ref="O15:P15"/>
    <mergeCell ref="G82:O82"/>
    <mergeCell ref="G83:O83"/>
    <mergeCell ref="G84:O84"/>
    <mergeCell ref="G89:O89"/>
    <mergeCell ref="G90:O90"/>
    <mergeCell ref="G91:O91"/>
    <mergeCell ref="A55:E55"/>
    <mergeCell ref="F55:H55"/>
    <mergeCell ref="A56:K56"/>
    <mergeCell ref="A57:K57"/>
    <mergeCell ref="A58:K58"/>
    <mergeCell ref="A59:K59"/>
    <mergeCell ref="N60:AC60"/>
    <mergeCell ref="N61:AC61"/>
    <mergeCell ref="B71:F71"/>
    <mergeCell ref="G77:O77"/>
    <mergeCell ref="G76:O76"/>
    <mergeCell ref="G74:O74"/>
    <mergeCell ref="L60:M60"/>
    <mergeCell ref="L61:M61"/>
    <mergeCell ref="A63:K64"/>
    <mergeCell ref="A60:K61"/>
    <mergeCell ref="A62:K62"/>
    <mergeCell ref="N54:P54"/>
    <mergeCell ref="B67:AA68"/>
    <mergeCell ref="B87:F87"/>
    <mergeCell ref="B88:F88"/>
    <mergeCell ref="R9:S9"/>
    <mergeCell ref="B27:L27"/>
    <mergeCell ref="M27:R27"/>
    <mergeCell ref="A38:E38"/>
    <mergeCell ref="A39:E39"/>
    <mergeCell ref="A40:E40"/>
    <mergeCell ref="A41:E41"/>
    <mergeCell ref="A42:E42"/>
    <mergeCell ref="A43:E43"/>
    <mergeCell ref="M17:R17"/>
    <mergeCell ref="M13:O13"/>
    <mergeCell ref="M14:O14"/>
    <mergeCell ref="M23:Z23"/>
    <mergeCell ref="M24:P24"/>
    <mergeCell ref="M25:R25"/>
    <mergeCell ref="U39:X39"/>
    <mergeCell ref="A65:K65"/>
    <mergeCell ref="B8:L8"/>
    <mergeCell ref="B10:L10"/>
    <mergeCell ref="B9:L9"/>
    <mergeCell ref="B11:L11"/>
    <mergeCell ref="B12:L12"/>
    <mergeCell ref="B15:L15"/>
    <mergeCell ref="L62:R62"/>
    <mergeCell ref="L63:R63"/>
    <mergeCell ref="L65:R65"/>
    <mergeCell ref="L56:AC56"/>
    <mergeCell ref="L57:AC57"/>
    <mergeCell ref="L58:AC58"/>
    <mergeCell ref="L59:AC59"/>
    <mergeCell ref="B23:L23"/>
    <mergeCell ref="B24:L24"/>
    <mergeCell ref="B25:L25"/>
    <mergeCell ref="B18:L18"/>
    <mergeCell ref="B13:L14"/>
    <mergeCell ref="U18:Y18"/>
    <mergeCell ref="M18:O18"/>
    <mergeCell ref="N53:P53"/>
    <mergeCell ref="AB38:AC38"/>
    <mergeCell ref="H39:K39"/>
    <mergeCell ref="O39:R39"/>
    <mergeCell ref="AB39:AC39"/>
    <mergeCell ref="Y38:AA38"/>
    <mergeCell ref="Y39:AA39"/>
    <mergeCell ref="B26:L26"/>
    <mergeCell ref="B28:L28"/>
    <mergeCell ref="B29:L29"/>
    <mergeCell ref="C51:F51"/>
    <mergeCell ref="C52:F52"/>
    <mergeCell ref="S39:T39"/>
    <mergeCell ref="M26:R26"/>
    <mergeCell ref="M28:R28"/>
    <mergeCell ref="F43:J43"/>
    <mergeCell ref="B47:AA48"/>
    <mergeCell ref="F38:G38"/>
    <mergeCell ref="F39:G39"/>
    <mergeCell ref="L38:N38"/>
    <mergeCell ref="L39:N39"/>
    <mergeCell ref="S38:T38"/>
    <mergeCell ref="F41:J41"/>
    <mergeCell ref="H38:K38"/>
    <mergeCell ref="O38:R38"/>
    <mergeCell ref="U38:X38"/>
    <mergeCell ref="G87:O87"/>
    <mergeCell ref="G88:O88"/>
    <mergeCell ref="G80:O80"/>
    <mergeCell ref="G81:O81"/>
    <mergeCell ref="B77:F77"/>
    <mergeCell ref="B80:F80"/>
    <mergeCell ref="B81:F81"/>
    <mergeCell ref="B82:F82"/>
    <mergeCell ref="B83:F83"/>
    <mergeCell ref="B84:F84"/>
    <mergeCell ref="G72:O72"/>
    <mergeCell ref="G71:O71"/>
    <mergeCell ref="G73:N73"/>
    <mergeCell ref="G75:O75"/>
    <mergeCell ref="B72:F72"/>
    <mergeCell ref="B73:F73"/>
    <mergeCell ref="B74:F74"/>
    <mergeCell ref="B75:F75"/>
    <mergeCell ref="B76:F76"/>
    <mergeCell ref="U13:W13"/>
    <mergeCell ref="U14:W14"/>
    <mergeCell ref="P13:R13"/>
    <mergeCell ref="X13:Y13"/>
    <mergeCell ref="X14:Y14"/>
    <mergeCell ref="P14:R14"/>
    <mergeCell ref="B3:AA4"/>
    <mergeCell ref="F42:J42"/>
    <mergeCell ref="M9:O9"/>
    <mergeCell ref="V9:W9"/>
    <mergeCell ref="M8:Z8"/>
    <mergeCell ref="M10:Z10"/>
    <mergeCell ref="M11:R11"/>
    <mergeCell ref="M12:R12"/>
    <mergeCell ref="M15:N15"/>
    <mergeCell ref="Q15:Z15"/>
    <mergeCell ref="M16:R16"/>
    <mergeCell ref="B16:L16"/>
    <mergeCell ref="B17:L17"/>
    <mergeCell ref="F40:I40"/>
    <mergeCell ref="B30:L30"/>
    <mergeCell ref="M29:R29"/>
    <mergeCell ref="M30:R30"/>
    <mergeCell ref="B34:AA35"/>
  </mergeCells>
  <phoneticPr fontId="22"/>
  <dataValidations count="2">
    <dataValidation type="list" allowBlank="1" showInputMessage="1" showErrorMessage="1" sqref="M11:R11 M25:R25" xr:uid="{0B28945D-3E5B-401E-BC8B-711E8D80A1BC}">
      <formula1>"単機能,ハイブリッド"</formula1>
    </dataValidation>
    <dataValidation type="list" allowBlank="1" showInputMessage="1" showErrorMessage="1" sqref="M15:N15" xr:uid="{39EC2BDD-7DDF-4568-8E0F-57CD887CDEEB}">
      <formula1>"有,無"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F5C402A-3C4E-4F34-92D6-C032B36BB4C6}">
          <x14:formula1>
            <xm:f>テーブル!$D$5:$E$5</xm:f>
          </x14:formula1>
          <xm:sqref>F40</xm:sqref>
        </x14:dataValidation>
        <x14:dataValidation type="list" allowBlank="1" showInputMessage="1" showErrorMessage="1" xr:uid="{F098C335-D2EB-43C7-BCA0-A76B7A15CF10}">
          <x14:formula1>
            <xm:f>テーブル!$D$13:$E$13</xm:f>
          </x14:formula1>
          <xm:sqref>C51:F51</xm:sqref>
        </x14:dataValidation>
        <x14:dataValidation type="list" allowBlank="1" showInputMessage="1" showErrorMessage="1" xr:uid="{D8C8A2CD-F476-452F-90C7-0AA8AF464FE0}">
          <x14:formula1>
            <xm:f>テーブル!$D$6:$H$6</xm:f>
          </x14:formula1>
          <xm:sqref>H38:K38</xm:sqref>
        </x14:dataValidation>
        <x14:dataValidation type="list" allowBlank="1" showInputMessage="1" showErrorMessage="1" xr:uid="{62D398B5-772B-43A8-851D-CFA282EEC2D9}">
          <x14:formula1>
            <xm:f>テーブル!$E$6</xm:f>
          </x14:formula1>
          <xm:sqref>H39:K39</xm:sqref>
        </x14:dataValidation>
        <x14:dataValidation type="list" allowBlank="1" showInputMessage="1" showErrorMessage="1" xr:uid="{69FA9DB4-8A0E-407D-9258-13D2BAFD2AA0}">
          <x14:formula1>
            <xm:f>テーブル!$D$14:$E$14</xm:f>
          </x14:formula1>
          <xm:sqref>F55</xm:sqref>
        </x14:dataValidation>
        <x14:dataValidation type="list" allowBlank="1" showInputMessage="1" showErrorMessage="1" xr:uid="{FC511658-6DD0-408D-A170-18B01622176D}">
          <x14:formula1>
            <xm:f>テーブル!$D$1:$E$1</xm:f>
          </x14:formula1>
          <xm:sqref>G74</xm:sqref>
        </x14:dataValidation>
        <x14:dataValidation type="list" allowBlank="1" showInputMessage="1" showErrorMessage="1" xr:uid="{5A4267B5-B95E-458D-A436-FCFA71B15219}">
          <x14:formula1>
            <xm:f>テーブル!$D$9:$E$9</xm:f>
          </x14:formula1>
          <xm:sqref>L60:L61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562F-307F-4E23-BFC9-48B1E884DC69}">
  <dimension ref="A1:AD90"/>
  <sheetViews>
    <sheetView showZeros="0" topLeftCell="A58" zoomScale="90" zoomScaleNormal="90" workbookViewId="0">
      <selection activeCell="AJ82" sqref="AJ82"/>
    </sheetView>
  </sheetViews>
  <sheetFormatPr defaultColWidth="8.875" defaultRowHeight="18.75"/>
  <cols>
    <col min="1" max="1" width="6.75" customWidth="1"/>
    <col min="2" max="30" width="3" customWidth="1"/>
  </cols>
  <sheetData>
    <row r="1" spans="1:30">
      <c r="A1" s="377" t="s">
        <v>166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</row>
    <row r="2" spans="1:30" ht="2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9.5" thickBot="1">
      <c r="A3" s="4"/>
      <c r="B3" s="142" t="s">
        <v>167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9.5" customHeight="1">
      <c r="A4" s="4"/>
      <c r="B4" s="367" t="s">
        <v>171</v>
      </c>
      <c r="C4" s="368"/>
      <c r="D4" s="368"/>
      <c r="E4" s="368"/>
      <c r="F4" s="368"/>
      <c r="G4" s="368"/>
      <c r="H4" s="368"/>
      <c r="I4" s="368"/>
      <c r="J4" s="368"/>
      <c r="K4" s="432"/>
      <c r="L4" s="424">
        <f>入力シート!M8</f>
        <v>0</v>
      </c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193"/>
      <c r="AB4" s="193"/>
      <c r="AC4" s="194"/>
      <c r="AD4" s="4"/>
    </row>
    <row r="5" spans="1:30" ht="19.5" customHeight="1">
      <c r="A5" s="4"/>
      <c r="B5" s="369" t="s">
        <v>121</v>
      </c>
      <c r="C5" s="370"/>
      <c r="D5" s="370"/>
      <c r="E5" s="370"/>
      <c r="F5" s="370"/>
      <c r="G5" s="370"/>
      <c r="H5" s="370"/>
      <c r="I5" s="370"/>
      <c r="J5" s="370"/>
      <c r="K5" s="371"/>
      <c r="L5" s="433">
        <f>入力シート!M9</f>
        <v>0</v>
      </c>
      <c r="M5" s="433"/>
      <c r="N5" s="433"/>
      <c r="O5" s="433" t="s">
        <v>123</v>
      </c>
      <c r="P5" s="433"/>
      <c r="Q5" s="203" t="s">
        <v>124</v>
      </c>
      <c r="R5" s="433">
        <f>入力シート!R9</f>
        <v>0</v>
      </c>
      <c r="S5" s="433"/>
      <c r="T5" s="433"/>
      <c r="U5" s="433" t="s">
        <v>125</v>
      </c>
      <c r="V5" s="433"/>
      <c r="W5" s="203" t="s">
        <v>119</v>
      </c>
      <c r="X5" s="433">
        <f>入力シート!V9</f>
        <v>0</v>
      </c>
      <c r="Y5" s="433"/>
      <c r="Z5" s="433"/>
      <c r="AA5" s="433" t="s">
        <v>126</v>
      </c>
      <c r="AB5" s="433"/>
      <c r="AC5" s="434"/>
      <c r="AD5" s="4"/>
    </row>
    <row r="6" spans="1:30" ht="19.5" customHeight="1">
      <c r="A6" s="4"/>
      <c r="B6" s="435" t="s">
        <v>163</v>
      </c>
      <c r="C6" s="436"/>
      <c r="D6" s="436"/>
      <c r="E6" s="436"/>
      <c r="F6" s="436"/>
      <c r="G6" s="436"/>
      <c r="H6" s="436"/>
      <c r="I6" s="436"/>
      <c r="J6" s="436"/>
      <c r="K6" s="437"/>
      <c r="L6" s="445">
        <f>入力シート!M10</f>
        <v>0</v>
      </c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209"/>
      <c r="AA6" s="209"/>
      <c r="AB6" s="209"/>
      <c r="AC6" s="210"/>
      <c r="AD6" s="4"/>
    </row>
    <row r="7" spans="1:30" ht="19.5" customHeight="1">
      <c r="A7" s="4"/>
      <c r="B7" s="369" t="s">
        <v>164</v>
      </c>
      <c r="C7" s="370"/>
      <c r="D7" s="370"/>
      <c r="E7" s="370"/>
      <c r="F7" s="370"/>
      <c r="G7" s="370"/>
      <c r="H7" s="370"/>
      <c r="I7" s="370"/>
      <c r="J7" s="370"/>
      <c r="K7" s="371"/>
      <c r="L7" s="445">
        <f>入力シート!M11</f>
        <v>0</v>
      </c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181"/>
      <c r="AB7" s="181"/>
      <c r="AC7" s="195"/>
      <c r="AD7" s="4"/>
    </row>
    <row r="8" spans="1:30" ht="19.5" customHeight="1">
      <c r="A8" s="4"/>
      <c r="B8" s="369" t="s">
        <v>165</v>
      </c>
      <c r="C8" s="370"/>
      <c r="D8" s="370"/>
      <c r="E8" s="370"/>
      <c r="F8" s="370"/>
      <c r="G8" s="370"/>
      <c r="H8" s="370"/>
      <c r="I8" s="370"/>
      <c r="J8" s="370"/>
      <c r="K8" s="371"/>
      <c r="L8" s="433">
        <f>入力シート!M12</f>
        <v>0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372" t="s">
        <v>122</v>
      </c>
      <c r="AB8" s="372"/>
      <c r="AC8" s="373"/>
      <c r="AD8" s="4"/>
    </row>
    <row r="9" spans="1:30" ht="19.5" customHeight="1">
      <c r="A9" s="4"/>
      <c r="B9" s="439" t="s">
        <v>264</v>
      </c>
      <c r="C9" s="440"/>
      <c r="D9" s="440"/>
      <c r="E9" s="440"/>
      <c r="F9" s="440"/>
      <c r="G9" s="440"/>
      <c r="H9" s="440"/>
      <c r="I9" s="440"/>
      <c r="J9" s="440"/>
      <c r="K9" s="441"/>
      <c r="L9" s="445" t="s">
        <v>258</v>
      </c>
      <c r="M9" s="433"/>
      <c r="N9" s="433"/>
      <c r="O9" s="433"/>
      <c r="P9" s="450">
        <f>入力シート!P13</f>
        <v>0</v>
      </c>
      <c r="Q9" s="450"/>
      <c r="R9" s="450"/>
      <c r="S9" s="433" t="s">
        <v>122</v>
      </c>
      <c r="T9" s="433"/>
      <c r="U9" s="181" t="s">
        <v>260</v>
      </c>
      <c r="V9" s="211"/>
      <c r="W9" s="181"/>
      <c r="X9" s="450">
        <f>入力シート!X13</f>
        <v>0</v>
      </c>
      <c r="Y9" s="450"/>
      <c r="Z9" s="450"/>
      <c r="AA9" s="372" t="s">
        <v>122</v>
      </c>
      <c r="AB9" s="372"/>
      <c r="AC9" s="373"/>
      <c r="AD9" s="4"/>
    </row>
    <row r="10" spans="1:30" ht="19.5" customHeight="1">
      <c r="A10" s="4"/>
      <c r="B10" s="442"/>
      <c r="C10" s="443"/>
      <c r="D10" s="443"/>
      <c r="E10" s="443"/>
      <c r="F10" s="443"/>
      <c r="G10" s="443"/>
      <c r="H10" s="443"/>
      <c r="I10" s="443"/>
      <c r="J10" s="443"/>
      <c r="K10" s="444"/>
      <c r="L10" s="445" t="s">
        <v>259</v>
      </c>
      <c r="M10" s="433"/>
      <c r="N10" s="433"/>
      <c r="O10" s="433"/>
      <c r="P10" s="450">
        <f>入力シート!P14</f>
        <v>0</v>
      </c>
      <c r="Q10" s="450"/>
      <c r="R10" s="450"/>
      <c r="S10" s="433" t="s">
        <v>122</v>
      </c>
      <c r="T10" s="433"/>
      <c r="U10" s="181" t="s">
        <v>261</v>
      </c>
      <c r="V10" s="211"/>
      <c r="W10" s="181"/>
      <c r="X10" s="450">
        <f>入力シート!X14</f>
        <v>0</v>
      </c>
      <c r="Y10" s="450"/>
      <c r="Z10" s="450"/>
      <c r="AA10" s="372" t="s">
        <v>122</v>
      </c>
      <c r="AB10" s="372"/>
      <c r="AC10" s="373"/>
      <c r="AD10" s="4"/>
    </row>
    <row r="11" spans="1:30" ht="19.5" customHeight="1">
      <c r="A11" s="4"/>
      <c r="B11" s="369" t="s">
        <v>209</v>
      </c>
      <c r="C11" s="370"/>
      <c r="D11" s="370"/>
      <c r="E11" s="370"/>
      <c r="F11" s="370"/>
      <c r="G11" s="370"/>
      <c r="H11" s="370"/>
      <c r="I11" s="370"/>
      <c r="J11" s="370"/>
      <c r="K11" s="371"/>
      <c r="L11" s="445">
        <f>入力シート!M15</f>
        <v>0</v>
      </c>
      <c r="M11" s="433"/>
      <c r="N11" s="433"/>
      <c r="O11" s="453" t="s">
        <v>127</v>
      </c>
      <c r="P11" s="433"/>
      <c r="Q11" s="433"/>
      <c r="R11" s="454"/>
      <c r="S11" s="453">
        <f>入力シート!Q15</f>
        <v>0</v>
      </c>
      <c r="T11" s="433"/>
      <c r="U11" s="433"/>
      <c r="V11" s="433"/>
      <c r="W11" s="433"/>
      <c r="X11" s="433"/>
      <c r="Y11" s="433"/>
      <c r="Z11" s="433"/>
      <c r="AA11" s="433"/>
      <c r="AB11" s="433"/>
      <c r="AC11" s="434"/>
      <c r="AD11" s="4"/>
    </row>
    <row r="12" spans="1:30" ht="19.5" customHeight="1">
      <c r="A12" s="4"/>
      <c r="B12" s="196" t="s">
        <v>191</v>
      </c>
      <c r="C12" s="157"/>
      <c r="D12" s="157"/>
      <c r="E12" s="157"/>
      <c r="F12" s="157"/>
      <c r="G12" s="157"/>
      <c r="H12" s="157"/>
      <c r="I12" s="157"/>
      <c r="J12" s="157"/>
      <c r="K12" s="158"/>
      <c r="L12" s="455">
        <f>入力シート!M16</f>
        <v>0</v>
      </c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33" t="s">
        <v>1</v>
      </c>
      <c r="AB12" s="433"/>
      <c r="AC12" s="434"/>
      <c r="AD12" s="4"/>
    </row>
    <row r="13" spans="1:30" ht="19.5" customHeight="1">
      <c r="A13" s="4"/>
      <c r="B13" s="196" t="s">
        <v>192</v>
      </c>
      <c r="C13" s="157"/>
      <c r="D13" s="157"/>
      <c r="E13" s="157"/>
      <c r="F13" s="157"/>
      <c r="G13" s="157"/>
      <c r="H13" s="157"/>
      <c r="I13" s="157"/>
      <c r="J13" s="157"/>
      <c r="K13" s="158"/>
      <c r="L13" s="455">
        <f>入力シート!M17</f>
        <v>0</v>
      </c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33" t="s">
        <v>1</v>
      </c>
      <c r="AB13" s="433"/>
      <c r="AC13" s="434"/>
      <c r="AD13" s="4"/>
    </row>
    <row r="14" spans="1:30" ht="19.5" customHeight="1" thickBot="1">
      <c r="A14" s="4"/>
      <c r="B14" s="410" t="s">
        <v>210</v>
      </c>
      <c r="C14" s="411"/>
      <c r="D14" s="411"/>
      <c r="E14" s="411"/>
      <c r="F14" s="411"/>
      <c r="G14" s="411"/>
      <c r="H14" s="411"/>
      <c r="I14" s="411"/>
      <c r="J14" s="411"/>
      <c r="K14" s="438"/>
      <c r="L14" s="449">
        <f>入力シート!U18</f>
        <v>0</v>
      </c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47" t="s">
        <v>1</v>
      </c>
      <c r="AB14" s="447"/>
      <c r="AC14" s="448"/>
      <c r="AD14" s="4"/>
    </row>
    <row r="15" spans="1:30" ht="4.5" customHeight="1">
      <c r="A15" s="4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4"/>
    </row>
    <row r="16" spans="1:30" ht="19.5" thickBot="1">
      <c r="A16" s="4"/>
      <c r="B16" s="143" t="s">
        <v>168</v>
      </c>
      <c r="C16" s="5"/>
      <c r="D16" s="5"/>
      <c r="E16" s="5"/>
      <c r="F16" s="5"/>
      <c r="G16" s="5"/>
      <c r="H16" s="5"/>
      <c r="I16" s="5"/>
      <c r="J16" s="5"/>
      <c r="K16" s="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>
      <c r="A17" s="4"/>
      <c r="B17" s="367" t="s">
        <v>178</v>
      </c>
      <c r="C17" s="368"/>
      <c r="D17" s="368"/>
      <c r="E17" s="368"/>
      <c r="F17" s="368"/>
      <c r="G17" s="368"/>
      <c r="H17" s="368"/>
      <c r="I17" s="368"/>
      <c r="J17" s="368"/>
      <c r="K17" s="432"/>
      <c r="L17" s="424">
        <f>入力シート!M23</f>
        <v>0</v>
      </c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193"/>
      <c r="AB17" s="193"/>
      <c r="AC17" s="194"/>
      <c r="AD17" s="4"/>
    </row>
    <row r="18" spans="1:30">
      <c r="A18" s="4"/>
      <c r="B18" s="369" t="s">
        <v>179</v>
      </c>
      <c r="C18" s="370"/>
      <c r="D18" s="370"/>
      <c r="E18" s="370"/>
      <c r="F18" s="370"/>
      <c r="G18" s="370"/>
      <c r="H18" s="370"/>
      <c r="I18" s="370"/>
      <c r="J18" s="370"/>
      <c r="K18" s="371"/>
      <c r="L18" s="445">
        <f>入力シート!M24</f>
        <v>0</v>
      </c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 t="s">
        <v>128</v>
      </c>
      <c r="AB18" s="433"/>
      <c r="AC18" s="434"/>
      <c r="AD18" s="4"/>
    </row>
    <row r="19" spans="1:30">
      <c r="A19" s="4"/>
      <c r="B19" s="369" t="s">
        <v>180</v>
      </c>
      <c r="C19" s="370"/>
      <c r="D19" s="370"/>
      <c r="E19" s="370"/>
      <c r="F19" s="370"/>
      <c r="G19" s="370"/>
      <c r="H19" s="370"/>
      <c r="I19" s="370"/>
      <c r="J19" s="370"/>
      <c r="K19" s="371"/>
      <c r="L19" s="445">
        <f>入力シート!M25</f>
        <v>0</v>
      </c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181"/>
      <c r="AB19" s="181"/>
      <c r="AC19" s="195"/>
      <c r="AD19" s="4"/>
    </row>
    <row r="20" spans="1:30">
      <c r="A20" s="4"/>
      <c r="B20" s="369" t="s">
        <v>181</v>
      </c>
      <c r="C20" s="370"/>
      <c r="D20" s="370"/>
      <c r="E20" s="370"/>
      <c r="F20" s="370"/>
      <c r="G20" s="370"/>
      <c r="H20" s="370"/>
      <c r="I20" s="370"/>
      <c r="J20" s="370"/>
      <c r="K20" s="371"/>
      <c r="L20" s="445">
        <f>入力シート!M26</f>
        <v>0</v>
      </c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 t="s">
        <v>122</v>
      </c>
      <c r="AB20" s="433"/>
      <c r="AC20" s="434"/>
      <c r="AD20" s="4"/>
    </row>
    <row r="21" spans="1:30">
      <c r="A21" s="4"/>
      <c r="B21" s="369" t="s">
        <v>211</v>
      </c>
      <c r="C21" s="370"/>
      <c r="D21" s="370"/>
      <c r="E21" s="370"/>
      <c r="F21" s="370"/>
      <c r="G21" s="370"/>
      <c r="H21" s="370"/>
      <c r="I21" s="370"/>
      <c r="J21" s="370"/>
      <c r="K21" s="371"/>
      <c r="L21" s="457">
        <f>入力シート!M27</f>
        <v>0</v>
      </c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 t="s">
        <v>1</v>
      </c>
      <c r="AB21" s="433"/>
      <c r="AC21" s="434"/>
      <c r="AD21" s="4"/>
    </row>
    <row r="22" spans="1:30">
      <c r="A22" s="4"/>
      <c r="B22" s="369" t="s">
        <v>212</v>
      </c>
      <c r="C22" s="370"/>
      <c r="D22" s="370"/>
      <c r="E22" s="370"/>
      <c r="F22" s="370"/>
      <c r="G22" s="370"/>
      <c r="H22" s="370"/>
      <c r="I22" s="370"/>
      <c r="J22" s="370"/>
      <c r="K22" s="371"/>
      <c r="L22" s="459">
        <f>入力シート!M28</f>
        <v>0</v>
      </c>
      <c r="M22" s="459"/>
      <c r="N22" s="459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33" t="s">
        <v>1</v>
      </c>
      <c r="AB22" s="433"/>
      <c r="AC22" s="434"/>
      <c r="AD22" s="4"/>
    </row>
    <row r="23" spans="1:30">
      <c r="A23" s="4"/>
      <c r="B23" s="369" t="s">
        <v>213</v>
      </c>
      <c r="C23" s="370"/>
      <c r="D23" s="370"/>
      <c r="E23" s="370"/>
      <c r="F23" s="370"/>
      <c r="G23" s="370"/>
      <c r="H23" s="370"/>
      <c r="I23" s="370"/>
      <c r="J23" s="370"/>
      <c r="K23" s="371"/>
      <c r="L23" s="459">
        <f>入力シート!M29</f>
        <v>0</v>
      </c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33" t="s">
        <v>1</v>
      </c>
      <c r="AB23" s="433"/>
      <c r="AC23" s="434"/>
      <c r="AD23" s="4"/>
    </row>
    <row r="24" spans="1:30" ht="19.5" thickBot="1">
      <c r="A24" s="4"/>
      <c r="B24" s="410" t="s">
        <v>214</v>
      </c>
      <c r="C24" s="411"/>
      <c r="D24" s="411"/>
      <c r="E24" s="411"/>
      <c r="F24" s="411"/>
      <c r="G24" s="411"/>
      <c r="H24" s="411"/>
      <c r="I24" s="411"/>
      <c r="J24" s="411"/>
      <c r="K24" s="438"/>
      <c r="L24" s="458">
        <f>入力シート!M30</f>
        <v>0</v>
      </c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47" t="s">
        <v>1</v>
      </c>
      <c r="AB24" s="447"/>
      <c r="AC24" s="448"/>
      <c r="AD24" s="4"/>
    </row>
    <row r="25" spans="1:30" ht="5.25" customHeight="1">
      <c r="B25" s="141" t="str">
        <f>入力シート!T29</f>
        <v/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</row>
    <row r="26" spans="1:30" hidden="1"/>
    <row r="27" spans="1:30" ht="16.5" customHeight="1" thickBot="1">
      <c r="A27" s="4"/>
      <c r="B27" s="139" t="s">
        <v>169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2"/>
      <c r="AB27" s="132"/>
      <c r="AC27" s="132"/>
      <c r="AD27" s="4"/>
    </row>
    <row r="28" spans="1:30" ht="18.75" customHeight="1">
      <c r="A28" s="4"/>
      <c r="B28" s="467"/>
      <c r="C28" s="468"/>
      <c r="D28" s="468"/>
      <c r="E28" s="468"/>
      <c r="F28" s="468"/>
      <c r="G28" s="468"/>
      <c r="H28" s="468"/>
      <c r="I28" s="402" t="s">
        <v>150</v>
      </c>
      <c r="J28" s="402"/>
      <c r="K28" s="402"/>
      <c r="L28" s="402"/>
      <c r="M28" s="402"/>
      <c r="N28" s="402"/>
      <c r="O28" s="402"/>
      <c r="P28" s="402"/>
      <c r="Q28" s="402"/>
      <c r="R28" s="402"/>
      <c r="S28" s="425" t="s">
        <v>151</v>
      </c>
      <c r="T28" s="426"/>
      <c r="U28" s="426"/>
      <c r="V28" s="426"/>
      <c r="W28" s="426"/>
      <c r="X28" s="426"/>
      <c r="Y28" s="426"/>
      <c r="Z28" s="426"/>
      <c r="AA28" s="426"/>
      <c r="AB28" s="426"/>
      <c r="AC28" s="427"/>
      <c r="AD28" s="4"/>
    </row>
    <row r="29" spans="1:30" ht="18.75" customHeight="1">
      <c r="A29" s="4"/>
      <c r="B29" s="429" t="s">
        <v>146</v>
      </c>
      <c r="C29" s="430"/>
      <c r="D29" s="430"/>
      <c r="E29" s="430"/>
      <c r="F29" s="430"/>
      <c r="G29" s="430"/>
      <c r="H29" s="430"/>
      <c r="I29" s="431">
        <f>入力シート!H38</f>
        <v>0</v>
      </c>
      <c r="J29" s="431"/>
      <c r="K29" s="431"/>
      <c r="L29" s="431"/>
      <c r="M29" s="431"/>
      <c r="N29" s="431"/>
      <c r="O29" s="431"/>
      <c r="P29" s="431"/>
      <c r="Q29" s="431"/>
      <c r="R29" s="431"/>
      <c r="S29" s="388">
        <f>入力シート!H39</f>
        <v>0</v>
      </c>
      <c r="T29" s="389"/>
      <c r="U29" s="389"/>
      <c r="V29" s="389"/>
      <c r="W29" s="389"/>
      <c r="X29" s="389"/>
      <c r="Y29" s="389"/>
      <c r="Z29" s="389"/>
      <c r="AA29" s="389"/>
      <c r="AB29" s="389"/>
      <c r="AC29" s="390"/>
      <c r="AD29" s="4"/>
    </row>
    <row r="30" spans="1:30" ht="18.75" customHeight="1">
      <c r="A30" s="4"/>
      <c r="B30" s="429" t="s">
        <v>147</v>
      </c>
      <c r="C30" s="430"/>
      <c r="D30" s="430"/>
      <c r="E30" s="430"/>
      <c r="F30" s="430"/>
      <c r="G30" s="430"/>
      <c r="H30" s="430"/>
      <c r="I30" s="431">
        <f>入力シート!O38</f>
        <v>0</v>
      </c>
      <c r="J30" s="431"/>
      <c r="K30" s="431"/>
      <c r="L30" s="431"/>
      <c r="M30" s="431"/>
      <c r="N30" s="431"/>
      <c r="O30" s="431"/>
      <c r="P30" s="431"/>
      <c r="Q30" s="431"/>
      <c r="R30" s="431"/>
      <c r="S30" s="388">
        <f>入力シート!O39</f>
        <v>0</v>
      </c>
      <c r="T30" s="389"/>
      <c r="U30" s="389"/>
      <c r="V30" s="389"/>
      <c r="W30" s="389"/>
      <c r="X30" s="389"/>
      <c r="Y30" s="389"/>
      <c r="Z30" s="389"/>
      <c r="AA30" s="389"/>
      <c r="AB30" s="389"/>
      <c r="AC30" s="390"/>
      <c r="AD30" s="4"/>
    </row>
    <row r="31" spans="1:30" ht="18.75" customHeight="1">
      <c r="A31" s="4"/>
      <c r="B31" s="429" t="s">
        <v>148</v>
      </c>
      <c r="C31" s="430"/>
      <c r="D31" s="430"/>
      <c r="E31" s="430"/>
      <c r="F31" s="430"/>
      <c r="G31" s="430"/>
      <c r="H31" s="430"/>
      <c r="I31" s="431">
        <f>入力シート!U38</f>
        <v>0</v>
      </c>
      <c r="J31" s="431"/>
      <c r="K31" s="431"/>
      <c r="L31" s="431"/>
      <c r="M31" s="431"/>
      <c r="N31" s="431"/>
      <c r="O31" s="431"/>
      <c r="P31" s="431"/>
      <c r="Q31" s="431"/>
      <c r="R31" s="431"/>
      <c r="S31" s="388">
        <f>入力シート!U39</f>
        <v>0</v>
      </c>
      <c r="T31" s="389"/>
      <c r="U31" s="389"/>
      <c r="V31" s="389"/>
      <c r="W31" s="389"/>
      <c r="X31" s="389"/>
      <c r="Y31" s="389"/>
      <c r="Z31" s="389"/>
      <c r="AA31" s="389"/>
      <c r="AB31" s="389"/>
      <c r="AC31" s="390"/>
      <c r="AD31" s="4"/>
    </row>
    <row r="32" spans="1:30" ht="18.75" customHeight="1">
      <c r="A32" s="4"/>
      <c r="B32" s="429" t="s">
        <v>149</v>
      </c>
      <c r="C32" s="430"/>
      <c r="D32" s="430"/>
      <c r="E32" s="430"/>
      <c r="F32" s="430"/>
      <c r="G32" s="430"/>
      <c r="H32" s="430"/>
      <c r="I32" s="466">
        <f>入力シート!AB38</f>
        <v>0</v>
      </c>
      <c r="J32" s="466"/>
      <c r="K32" s="466"/>
      <c r="L32" s="466"/>
      <c r="M32" s="466"/>
      <c r="N32" s="466"/>
      <c r="O32" s="466"/>
      <c r="P32" s="466"/>
      <c r="Q32" s="466"/>
      <c r="R32" s="466"/>
      <c r="S32" s="391">
        <f>入力シート!AB39</f>
        <v>0</v>
      </c>
      <c r="T32" s="392"/>
      <c r="U32" s="392"/>
      <c r="V32" s="392"/>
      <c r="W32" s="392"/>
      <c r="X32" s="392"/>
      <c r="Y32" s="392"/>
      <c r="Z32" s="392"/>
      <c r="AA32" s="392"/>
      <c r="AB32" s="392"/>
      <c r="AC32" s="393"/>
      <c r="AD32" s="4"/>
    </row>
    <row r="33" spans="1:30" ht="18.75" customHeight="1">
      <c r="A33" s="4"/>
      <c r="B33" s="369" t="s">
        <v>251</v>
      </c>
      <c r="C33" s="370"/>
      <c r="D33" s="370"/>
      <c r="E33" s="370"/>
      <c r="F33" s="370"/>
      <c r="G33" s="370"/>
      <c r="H33" s="371"/>
      <c r="I33" s="460">
        <f>入力シート!F41</f>
        <v>0</v>
      </c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08" t="s">
        <v>1</v>
      </c>
      <c r="AB33" s="408"/>
      <c r="AC33" s="409"/>
      <c r="AD33" s="4"/>
    </row>
    <row r="34" spans="1:30" ht="18.75" customHeight="1">
      <c r="A34" s="4"/>
      <c r="B34" s="369" t="s">
        <v>212</v>
      </c>
      <c r="C34" s="370"/>
      <c r="D34" s="370"/>
      <c r="E34" s="370"/>
      <c r="F34" s="370"/>
      <c r="G34" s="370"/>
      <c r="H34" s="371"/>
      <c r="I34" s="406">
        <f>入力シート!F42</f>
        <v>0</v>
      </c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8" t="s">
        <v>1</v>
      </c>
      <c r="AB34" s="408"/>
      <c r="AC34" s="409"/>
      <c r="AD34" s="4"/>
    </row>
    <row r="35" spans="1:30" ht="18.75" customHeight="1" thickBot="1">
      <c r="A35" s="4"/>
      <c r="B35" s="410" t="s">
        <v>182</v>
      </c>
      <c r="C35" s="411"/>
      <c r="D35" s="411"/>
      <c r="E35" s="411"/>
      <c r="F35" s="411"/>
      <c r="G35" s="411"/>
      <c r="H35" s="411"/>
      <c r="I35" s="412">
        <f>入力シート!F43</f>
        <v>0</v>
      </c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4" t="s">
        <v>1</v>
      </c>
      <c r="AB35" s="414"/>
      <c r="AC35" s="415"/>
      <c r="AD35" s="4"/>
    </row>
    <row r="36" spans="1:30" ht="5.25" customHeight="1">
      <c r="A36" s="4"/>
      <c r="B36" s="150"/>
      <c r="C36" s="150"/>
      <c r="D36" s="150"/>
      <c r="E36" s="150"/>
      <c r="F36" s="150"/>
      <c r="G36" s="150"/>
      <c r="H36" s="150"/>
      <c r="I36" s="131"/>
      <c r="J36" s="131"/>
      <c r="K36" s="131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1"/>
      <c r="AB36" s="131"/>
      <c r="AC36" s="131"/>
      <c r="AD36" s="4"/>
    </row>
    <row r="37" spans="1:30" ht="11.25" customHeight="1">
      <c r="A37" s="4"/>
      <c r="B37" s="384" t="s">
        <v>145</v>
      </c>
      <c r="C37" s="384"/>
      <c r="D37" s="384"/>
      <c r="E37" s="384"/>
      <c r="F37" s="384"/>
      <c r="G37" s="384">
        <f>入力シート!F40</f>
        <v>0</v>
      </c>
      <c r="H37" s="384"/>
      <c r="I37" s="384"/>
      <c r="J37" s="131"/>
      <c r="K37" s="131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1"/>
      <c r="AB37" s="131"/>
      <c r="AC37" s="131"/>
      <c r="AD37" s="4"/>
    </row>
    <row r="38" spans="1:30" ht="11.25" customHeight="1">
      <c r="A38" s="4"/>
      <c r="B38" s="385"/>
      <c r="C38" s="385"/>
      <c r="D38" s="385"/>
      <c r="E38" s="385"/>
      <c r="F38" s="385"/>
      <c r="G38" s="385"/>
      <c r="H38" s="385"/>
      <c r="I38" s="385"/>
      <c r="J38" s="131"/>
      <c r="K38" s="131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1"/>
      <c r="AB38" s="131"/>
      <c r="AC38" s="131"/>
      <c r="AD38" s="4"/>
    </row>
    <row r="39" spans="1:30" ht="11.25" hidden="1" customHeight="1">
      <c r="A39" s="4"/>
      <c r="B39" s="186"/>
      <c r="C39" s="186"/>
      <c r="D39" s="186"/>
      <c r="E39" s="186"/>
      <c r="F39" s="186"/>
      <c r="G39" s="186"/>
      <c r="H39" s="186"/>
      <c r="I39" s="186"/>
      <c r="J39" s="131"/>
      <c r="K39" s="131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1"/>
      <c r="AB39" s="131"/>
      <c r="AC39" s="131"/>
      <c r="AD39" s="4"/>
    </row>
    <row r="40" spans="1:30" ht="11.25" customHeight="1">
      <c r="A40" s="4"/>
      <c r="B40" s="186"/>
      <c r="C40" s="186"/>
      <c r="D40" s="186"/>
      <c r="E40" s="186"/>
      <c r="F40" s="186"/>
      <c r="G40" s="186"/>
      <c r="H40" s="186"/>
      <c r="I40" s="186"/>
      <c r="J40" s="131"/>
      <c r="K40" s="131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1"/>
      <c r="AB40" s="131"/>
      <c r="AC40" s="131"/>
      <c r="AD40" s="4"/>
    </row>
    <row r="41" spans="1:30" ht="19.5" thickBot="1">
      <c r="A41" s="4"/>
      <c r="B41" s="4" t="s">
        <v>152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9.5" customHeight="1">
      <c r="A42" s="4"/>
      <c r="B42" s="422"/>
      <c r="C42" s="423"/>
      <c r="D42" s="423"/>
      <c r="E42" s="423"/>
      <c r="F42" s="423"/>
      <c r="G42" s="423"/>
      <c r="H42" s="423"/>
      <c r="I42" s="394" t="s">
        <v>150</v>
      </c>
      <c r="J42" s="394"/>
      <c r="K42" s="394"/>
      <c r="L42" s="394"/>
      <c r="M42" s="394"/>
      <c r="N42" s="394"/>
      <c r="O42" s="394"/>
      <c r="P42" s="394"/>
      <c r="Q42" s="394"/>
      <c r="R42" s="424"/>
      <c r="S42" s="192"/>
      <c r="T42" s="394" t="s">
        <v>151</v>
      </c>
      <c r="U42" s="394"/>
      <c r="V42" s="394"/>
      <c r="W42" s="394"/>
      <c r="X42" s="394"/>
      <c r="Y42" s="394"/>
      <c r="Z42" s="394"/>
      <c r="AA42" s="394"/>
      <c r="AB42" s="394"/>
      <c r="AC42" s="395"/>
      <c r="AD42" s="4"/>
    </row>
    <row r="43" spans="1:30" ht="19.5" customHeight="1">
      <c r="A43" s="4"/>
      <c r="B43" s="386" t="s">
        <v>153</v>
      </c>
      <c r="C43" s="387"/>
      <c r="D43" s="387"/>
      <c r="E43" s="387"/>
      <c r="F43" s="387"/>
      <c r="G43" s="387"/>
      <c r="H43" s="387"/>
      <c r="I43" s="403">
        <f>'詳細試算 '!S17</f>
        <v>0</v>
      </c>
      <c r="J43" s="404"/>
      <c r="K43" s="404"/>
      <c r="L43" s="404"/>
      <c r="M43" s="404"/>
      <c r="N43" s="404"/>
      <c r="O43" s="404"/>
      <c r="P43" s="404"/>
      <c r="Q43" s="404"/>
      <c r="R43" s="404"/>
      <c r="S43" s="204"/>
      <c r="T43" s="403" t="str">
        <f>IFERROR('詳細試算 '!S24,"")</f>
        <v/>
      </c>
      <c r="U43" s="404"/>
      <c r="V43" s="404"/>
      <c r="W43" s="404"/>
      <c r="X43" s="404"/>
      <c r="Y43" s="404"/>
      <c r="Z43" s="404"/>
      <c r="AA43" s="404"/>
      <c r="AB43" s="404"/>
      <c r="AC43" s="405"/>
      <c r="AD43" s="4"/>
    </row>
    <row r="44" spans="1:30" ht="19.5" customHeight="1">
      <c r="A44" s="4"/>
      <c r="B44" s="386" t="s">
        <v>154</v>
      </c>
      <c r="C44" s="387"/>
      <c r="D44" s="387"/>
      <c r="E44" s="387"/>
      <c r="F44" s="387"/>
      <c r="G44" s="387"/>
      <c r="H44" s="387"/>
      <c r="I44" s="403">
        <f>'詳細試算 '!S18</f>
        <v>0</v>
      </c>
      <c r="J44" s="404"/>
      <c r="K44" s="404"/>
      <c r="L44" s="404"/>
      <c r="M44" s="404"/>
      <c r="N44" s="404"/>
      <c r="O44" s="404"/>
      <c r="P44" s="404"/>
      <c r="Q44" s="404"/>
      <c r="R44" s="404"/>
      <c r="S44" s="204"/>
      <c r="T44" s="403" t="str">
        <f>IFERROR('詳細試算 '!S25,"")</f>
        <v/>
      </c>
      <c r="U44" s="404"/>
      <c r="V44" s="404"/>
      <c r="W44" s="404"/>
      <c r="X44" s="404"/>
      <c r="Y44" s="404"/>
      <c r="Z44" s="404"/>
      <c r="AA44" s="404"/>
      <c r="AB44" s="404"/>
      <c r="AC44" s="405"/>
      <c r="AD44" s="4"/>
    </row>
    <row r="45" spans="1:30" ht="19.5" customHeight="1" thickBot="1">
      <c r="A45" s="4"/>
      <c r="B45" s="416" t="s">
        <v>155</v>
      </c>
      <c r="C45" s="417"/>
      <c r="D45" s="417"/>
      <c r="E45" s="417"/>
      <c r="F45" s="417"/>
      <c r="G45" s="417"/>
      <c r="H45" s="417"/>
      <c r="I45" s="376"/>
      <c r="J45" s="349"/>
      <c r="K45" s="349"/>
      <c r="L45" s="349"/>
      <c r="M45" s="349"/>
      <c r="N45" s="349"/>
      <c r="O45" s="349"/>
      <c r="P45" s="349"/>
      <c r="Q45" s="349"/>
      <c r="R45" s="349"/>
      <c r="S45" s="428"/>
      <c r="T45" s="418" t="str">
        <f>IFERROR((1-T44/I44)*100,"")</f>
        <v/>
      </c>
      <c r="U45" s="419"/>
      <c r="V45" s="419"/>
      <c r="W45" s="419"/>
      <c r="X45" s="419"/>
      <c r="Y45" s="419"/>
      <c r="Z45" s="419"/>
      <c r="AA45" s="420" t="s">
        <v>156</v>
      </c>
      <c r="AB45" s="420"/>
      <c r="AC45" s="421"/>
      <c r="AD45" s="4"/>
    </row>
    <row r="46" spans="1:30" ht="19.5" customHeight="1">
      <c r="A46" s="4"/>
      <c r="B46" s="186"/>
      <c r="C46" s="186"/>
      <c r="D46" s="186"/>
      <c r="E46" s="186"/>
      <c r="F46" s="186"/>
      <c r="G46" s="186"/>
      <c r="H46" s="186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88"/>
      <c r="U46" s="188"/>
      <c r="V46" s="188"/>
      <c r="W46" s="188"/>
      <c r="X46" s="188"/>
      <c r="Y46" s="188"/>
      <c r="Z46" s="188"/>
      <c r="AA46" s="187"/>
      <c r="AB46" s="187"/>
      <c r="AC46" s="187"/>
      <c r="AD46" s="4"/>
    </row>
    <row r="47" spans="1:30">
      <c r="A47" s="377" t="s">
        <v>166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377"/>
      <c r="AB47" s="377"/>
      <c r="AC47" s="377"/>
      <c r="AD47" s="377"/>
    </row>
    <row r="48" spans="1:30" ht="19.5" thickBot="1">
      <c r="A48" s="4"/>
      <c r="B48" s="142" t="s">
        <v>170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>
      <c r="A49" s="4"/>
      <c r="B49" s="380" t="s">
        <v>222</v>
      </c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451">
        <f>入力シート!C51</f>
        <v>0</v>
      </c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2"/>
      <c r="Z49" s="452"/>
      <c r="AA49" s="452"/>
      <c r="AB49" s="205"/>
      <c r="AC49" s="206"/>
      <c r="AD49" s="4"/>
    </row>
    <row r="50" spans="1:30">
      <c r="A50" s="4"/>
      <c r="B50" s="362" t="s">
        <v>223</v>
      </c>
      <c r="C50" s="363"/>
      <c r="D50" s="363"/>
      <c r="E50" s="363"/>
      <c r="F50" s="363"/>
      <c r="G50" s="363"/>
      <c r="H50" s="363"/>
      <c r="I50" s="363"/>
      <c r="J50" s="363"/>
      <c r="K50" s="363"/>
      <c r="L50" s="363"/>
      <c r="M50" s="363"/>
      <c r="N50" s="351">
        <f>入力シート!C52</f>
        <v>0</v>
      </c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207"/>
      <c r="AC50" s="208"/>
      <c r="AD50" s="4"/>
    </row>
    <row r="51" spans="1:30">
      <c r="A51" s="4"/>
      <c r="B51" s="362" t="s">
        <v>224</v>
      </c>
      <c r="C51" s="363"/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51">
        <f>入力シート!N53</f>
        <v>0</v>
      </c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 t="s">
        <v>156</v>
      </c>
      <c r="AC51" s="348"/>
      <c r="AD51" s="4"/>
    </row>
    <row r="52" spans="1:30">
      <c r="A52" s="4"/>
      <c r="B52" s="362" t="s">
        <v>225</v>
      </c>
      <c r="C52" s="363"/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51">
        <f>入力シート!N54</f>
        <v>0</v>
      </c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 t="s">
        <v>156</v>
      </c>
      <c r="AC52" s="348"/>
      <c r="AD52" s="4"/>
    </row>
    <row r="53" spans="1:30">
      <c r="A53" s="4"/>
      <c r="B53" s="362" t="s">
        <v>174</v>
      </c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51">
        <f>入力シート!F55</f>
        <v>0</v>
      </c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207"/>
      <c r="AC53" s="208"/>
      <c r="AD53" s="4"/>
    </row>
    <row r="54" spans="1:30">
      <c r="A54" s="4"/>
      <c r="B54" s="362" t="s">
        <v>226</v>
      </c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6"/>
      <c r="N54" s="351">
        <f>入力シート!L56</f>
        <v>0</v>
      </c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8"/>
      <c r="AD54" s="4"/>
    </row>
    <row r="55" spans="1:30">
      <c r="A55" s="4"/>
      <c r="B55" s="362" t="s">
        <v>227</v>
      </c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6"/>
      <c r="N55" s="351">
        <f>入力シート!L57</f>
        <v>0</v>
      </c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8"/>
      <c r="AD55" s="4"/>
    </row>
    <row r="56" spans="1:30">
      <c r="A56" s="4"/>
      <c r="B56" s="362" t="s">
        <v>228</v>
      </c>
      <c r="C56" s="363"/>
      <c r="D56" s="363"/>
      <c r="E56" s="363"/>
      <c r="F56" s="363"/>
      <c r="G56" s="363"/>
      <c r="H56" s="363"/>
      <c r="I56" s="363"/>
      <c r="J56" s="363"/>
      <c r="K56" s="363"/>
      <c r="L56" s="363"/>
      <c r="M56" s="366"/>
      <c r="N56" s="351">
        <f>入力シート!L58</f>
        <v>0</v>
      </c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8"/>
      <c r="AD56" s="4"/>
    </row>
    <row r="57" spans="1:30">
      <c r="A57" s="4"/>
      <c r="B57" s="362" t="s">
        <v>229</v>
      </c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6"/>
      <c r="N57" s="351">
        <f>入力シート!L59</f>
        <v>0</v>
      </c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8"/>
      <c r="AD57" s="4"/>
    </row>
    <row r="58" spans="1:30">
      <c r="A58" s="4"/>
      <c r="B58" s="369" t="s">
        <v>230</v>
      </c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98" t="str">
        <f>入力シート!L60</f>
        <v>□</v>
      </c>
      <c r="O58" s="399"/>
      <c r="P58" s="399"/>
      <c r="Q58" s="399"/>
      <c r="R58" s="396" t="s">
        <v>266</v>
      </c>
      <c r="S58" s="396"/>
      <c r="T58" s="396"/>
      <c r="U58" s="396"/>
      <c r="V58" s="396"/>
      <c r="W58" s="396"/>
      <c r="X58" s="396"/>
      <c r="Y58" s="396"/>
      <c r="Z58" s="396"/>
      <c r="AA58" s="396"/>
      <c r="AB58" s="396"/>
      <c r="AC58" s="397"/>
      <c r="AD58" s="4"/>
    </row>
    <row r="59" spans="1:30">
      <c r="A59" s="4"/>
      <c r="B59" s="369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98" t="str">
        <f>入力シート!L61</f>
        <v>□</v>
      </c>
      <c r="O59" s="399"/>
      <c r="P59" s="399"/>
      <c r="Q59" s="399"/>
      <c r="R59" s="396" t="s">
        <v>267</v>
      </c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7"/>
      <c r="AD59" s="4"/>
    </row>
    <row r="60" spans="1:30">
      <c r="A60" s="4"/>
      <c r="B60" s="369" t="s">
        <v>231</v>
      </c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352">
        <f>入力シート!L62</f>
        <v>0</v>
      </c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 t="s">
        <v>1</v>
      </c>
      <c r="AC60" s="348"/>
      <c r="AD60" s="4"/>
    </row>
    <row r="61" spans="1:30" ht="18.75" customHeight="1">
      <c r="A61" s="4"/>
      <c r="B61" s="383" t="s">
        <v>232</v>
      </c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400">
        <f>入力シート!L63</f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1"/>
      <c r="AB61" s="389" t="s">
        <v>1</v>
      </c>
      <c r="AC61" s="390"/>
      <c r="AD61" s="4"/>
    </row>
    <row r="62" spans="1:30" ht="18.75" customHeight="1">
      <c r="A62" s="4"/>
      <c r="B62" s="369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0"/>
      <c r="N62" s="400"/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389"/>
      <c r="AC62" s="390"/>
      <c r="AD62" s="4"/>
    </row>
    <row r="63" spans="1:30" ht="19.5" thickBot="1">
      <c r="A63" s="4"/>
      <c r="B63" s="378" t="s">
        <v>233</v>
      </c>
      <c r="C63" s="379"/>
      <c r="D63" s="379"/>
      <c r="E63" s="379"/>
      <c r="F63" s="379"/>
      <c r="G63" s="379"/>
      <c r="H63" s="379"/>
      <c r="I63" s="379"/>
      <c r="J63" s="379"/>
      <c r="K63" s="379"/>
      <c r="L63" s="379"/>
      <c r="M63" s="379"/>
      <c r="N63" s="376">
        <f>入力シート!C51</f>
        <v>0</v>
      </c>
      <c r="O63" s="349"/>
      <c r="P63" s="349"/>
      <c r="Q63" s="349"/>
      <c r="R63" s="349"/>
      <c r="S63" s="355">
        <f>入力シート!L65</f>
        <v>0</v>
      </c>
      <c r="T63" s="355"/>
      <c r="U63" s="355"/>
      <c r="V63" s="355"/>
      <c r="W63" s="355"/>
      <c r="X63" s="355"/>
      <c r="Y63" s="355"/>
      <c r="Z63" s="355"/>
      <c r="AA63" s="355"/>
      <c r="AB63" s="349" t="s">
        <v>1</v>
      </c>
      <c r="AC63" s="350"/>
      <c r="AD63" s="4"/>
    </row>
    <row r="64" spans="1:30">
      <c r="A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0.75" customHeight="1">
      <c r="A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9.5" thickBot="1">
      <c r="A66" s="4"/>
      <c r="B66" s="131" t="s">
        <v>218</v>
      </c>
      <c r="C66" s="144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>
      <c r="A67" s="4"/>
      <c r="B67" s="367" t="s">
        <v>234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451">
        <f>入力シート!G71</f>
        <v>0</v>
      </c>
      <c r="O67" s="452"/>
      <c r="P67" s="452"/>
      <c r="Q67" s="452"/>
      <c r="R67" s="452"/>
      <c r="S67" s="452"/>
      <c r="T67" s="452"/>
      <c r="U67" s="452"/>
      <c r="V67" s="452"/>
      <c r="W67" s="452"/>
      <c r="X67" s="452"/>
      <c r="Y67" s="452"/>
      <c r="Z67" s="452"/>
      <c r="AA67" s="452"/>
      <c r="AB67" s="205"/>
      <c r="AC67" s="206"/>
      <c r="AD67" s="4"/>
    </row>
    <row r="68" spans="1:30">
      <c r="A68" s="4"/>
      <c r="B68" s="369" t="s">
        <v>235</v>
      </c>
      <c r="C68" s="370"/>
      <c r="D68" s="370"/>
      <c r="E68" s="370"/>
      <c r="F68" s="370"/>
      <c r="G68" s="370"/>
      <c r="H68" s="370"/>
      <c r="I68" s="370"/>
      <c r="J68" s="370"/>
      <c r="K68" s="370"/>
      <c r="L68" s="370"/>
      <c r="M68" s="371"/>
      <c r="N68" s="351">
        <f>入力シート!G72</f>
        <v>0</v>
      </c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207"/>
      <c r="AC68" s="208"/>
      <c r="AD68" s="4"/>
    </row>
    <row r="69" spans="1:30">
      <c r="B69" s="362" t="s">
        <v>236</v>
      </c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51">
        <f>入力シート!G73</f>
        <v>0</v>
      </c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 t="s">
        <v>128</v>
      </c>
      <c r="AB69" s="347"/>
      <c r="AC69" s="348"/>
    </row>
    <row r="70" spans="1:30">
      <c r="B70" s="362" t="s">
        <v>237</v>
      </c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52">
        <f>入力シート!G74</f>
        <v>0</v>
      </c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47" t="s">
        <v>1</v>
      </c>
      <c r="AC70" s="348"/>
    </row>
    <row r="71" spans="1:30">
      <c r="B71" s="362" t="s">
        <v>211</v>
      </c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6"/>
      <c r="N71" s="352">
        <f>入力シート!G75</f>
        <v>0</v>
      </c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47" t="s">
        <v>1</v>
      </c>
      <c r="AC71" s="348"/>
    </row>
    <row r="72" spans="1:30">
      <c r="B72" s="369" t="s">
        <v>212</v>
      </c>
      <c r="C72" s="370"/>
      <c r="D72" s="370"/>
      <c r="E72" s="370"/>
      <c r="F72" s="370"/>
      <c r="G72" s="370"/>
      <c r="H72" s="370"/>
      <c r="I72" s="370"/>
      <c r="J72" s="370"/>
      <c r="K72" s="370"/>
      <c r="L72" s="370"/>
      <c r="M72" s="371"/>
      <c r="N72" s="352">
        <f>入力シート!G76</f>
        <v>0</v>
      </c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47" t="s">
        <v>1</v>
      </c>
      <c r="AC72" s="348"/>
    </row>
    <row r="73" spans="1:30" ht="19.5" thickBot="1">
      <c r="B73" s="364" t="s">
        <v>182</v>
      </c>
      <c r="C73" s="365"/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N73" s="354">
        <f>入力シート!G77</f>
        <v>0</v>
      </c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49" t="s">
        <v>1</v>
      </c>
      <c r="AC73" s="350"/>
    </row>
    <row r="74" spans="1:30" ht="5.25" customHeight="1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30" ht="19.5" thickBot="1">
      <c r="B75" s="4" t="s">
        <v>220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30">
      <c r="B76" s="367" t="s">
        <v>234</v>
      </c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368"/>
      <c r="N76" s="451">
        <f>入力シート!G80</f>
        <v>0</v>
      </c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183"/>
      <c r="AC76" s="184"/>
    </row>
    <row r="77" spans="1:30">
      <c r="B77" s="369" t="s">
        <v>235</v>
      </c>
      <c r="C77" s="370"/>
      <c r="D77" s="370"/>
      <c r="E77" s="370"/>
      <c r="F77" s="370"/>
      <c r="G77" s="370"/>
      <c r="H77" s="370"/>
      <c r="I77" s="370"/>
      <c r="J77" s="370"/>
      <c r="K77" s="370"/>
      <c r="L77" s="370"/>
      <c r="M77" s="371"/>
      <c r="N77" s="462">
        <f>入力シート!G81</f>
        <v>0</v>
      </c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463"/>
      <c r="Z77" s="463"/>
      <c r="AA77" s="463"/>
      <c r="AB77" s="190"/>
      <c r="AC77" s="191"/>
    </row>
    <row r="78" spans="1:30">
      <c r="B78" s="362" t="s">
        <v>238</v>
      </c>
      <c r="C78" s="363"/>
      <c r="D78" s="363"/>
      <c r="E78" s="363"/>
      <c r="F78" s="363"/>
      <c r="G78" s="363"/>
      <c r="H78" s="363"/>
      <c r="I78" s="363"/>
      <c r="J78" s="363"/>
      <c r="K78" s="363"/>
      <c r="L78" s="363"/>
      <c r="M78" s="366"/>
      <c r="N78" s="464">
        <f>入力シート!G82</f>
        <v>0</v>
      </c>
      <c r="O78" s="465"/>
      <c r="P78" s="465"/>
      <c r="Q78" s="465"/>
      <c r="R78" s="465"/>
      <c r="S78" s="465"/>
      <c r="T78" s="465"/>
      <c r="U78" s="465"/>
      <c r="V78" s="465"/>
      <c r="W78" s="465"/>
      <c r="X78" s="465"/>
      <c r="Y78" s="465"/>
      <c r="Z78" s="465"/>
      <c r="AA78" s="465"/>
      <c r="AB78" s="356" t="s">
        <v>1</v>
      </c>
      <c r="AC78" s="357"/>
    </row>
    <row r="79" spans="1:30">
      <c r="B79" s="369" t="s">
        <v>239</v>
      </c>
      <c r="C79" s="370"/>
      <c r="D79" s="370"/>
      <c r="E79" s="370"/>
      <c r="F79" s="370"/>
      <c r="G79" s="370"/>
      <c r="H79" s="370"/>
      <c r="I79" s="370"/>
      <c r="J79" s="370"/>
      <c r="K79" s="370"/>
      <c r="L79" s="370"/>
      <c r="M79" s="371"/>
      <c r="N79" s="360">
        <f>入力シート!G83</f>
        <v>0</v>
      </c>
      <c r="O79" s="360"/>
      <c r="P79" s="360"/>
      <c r="Q79" s="360"/>
      <c r="R79" s="360"/>
      <c r="S79" s="360"/>
      <c r="T79" s="360"/>
      <c r="U79" s="360"/>
      <c r="V79" s="360"/>
      <c r="W79" s="360"/>
      <c r="X79" s="360"/>
      <c r="Y79" s="360"/>
      <c r="Z79" s="360"/>
      <c r="AA79" s="352"/>
      <c r="AB79" s="356" t="s">
        <v>1</v>
      </c>
      <c r="AC79" s="357"/>
    </row>
    <row r="80" spans="1:30" ht="19.5" thickBot="1">
      <c r="B80" s="345" t="s">
        <v>240</v>
      </c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61">
        <f>入力シート!G84</f>
        <v>0</v>
      </c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  <c r="AA80" s="354"/>
      <c r="AB80" s="358" t="s">
        <v>1</v>
      </c>
      <c r="AC80" s="359"/>
    </row>
    <row r="81" spans="2:29" ht="8.25" customHeight="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2:29" ht="8.2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2:29" ht="19.5" thickBot="1">
      <c r="B83" s="4" t="s">
        <v>219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2:29">
      <c r="B84" s="380" t="s">
        <v>234</v>
      </c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451">
        <f>入力シート!G87</f>
        <v>0</v>
      </c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452"/>
      <c r="Z84" s="452"/>
      <c r="AA84" s="452"/>
      <c r="AB84" s="183"/>
      <c r="AC84" s="184"/>
    </row>
    <row r="85" spans="2:29">
      <c r="B85" s="362" t="s">
        <v>235</v>
      </c>
      <c r="C85" s="363"/>
      <c r="D85" s="363"/>
      <c r="E85" s="363"/>
      <c r="F85" s="363"/>
      <c r="G85" s="363"/>
      <c r="H85" s="363"/>
      <c r="I85" s="363"/>
      <c r="J85" s="363"/>
      <c r="K85" s="363"/>
      <c r="L85" s="363"/>
      <c r="M85" s="366"/>
      <c r="N85" s="351">
        <f>入力シート!G88</f>
        <v>0</v>
      </c>
      <c r="O85" s="347"/>
      <c r="P85" s="347"/>
      <c r="Q85" s="347"/>
      <c r="R85" s="347"/>
      <c r="S85" s="347"/>
      <c r="T85" s="347"/>
      <c r="U85" s="347"/>
      <c r="V85" s="347"/>
      <c r="W85" s="347"/>
      <c r="X85" s="347"/>
      <c r="Y85" s="347"/>
      <c r="Z85" s="347"/>
      <c r="AA85" s="347"/>
      <c r="AB85" s="182"/>
      <c r="AC85" s="185"/>
    </row>
    <row r="86" spans="2:29">
      <c r="B86" s="362" t="s">
        <v>238</v>
      </c>
      <c r="C86" s="363"/>
      <c r="D86" s="363"/>
      <c r="E86" s="363"/>
      <c r="F86" s="363"/>
      <c r="G86" s="363"/>
      <c r="H86" s="363"/>
      <c r="I86" s="363"/>
      <c r="J86" s="363"/>
      <c r="K86" s="363"/>
      <c r="L86" s="363"/>
      <c r="M86" s="366"/>
      <c r="N86" s="382">
        <f>入力シート!G89</f>
        <v>0</v>
      </c>
      <c r="O86" s="347"/>
      <c r="P86" s="347"/>
      <c r="Q86" s="347"/>
      <c r="R86" s="347"/>
      <c r="S86" s="347"/>
      <c r="T86" s="347"/>
      <c r="U86" s="347"/>
      <c r="V86" s="347"/>
      <c r="W86" s="347"/>
      <c r="X86" s="347"/>
      <c r="Y86" s="347"/>
      <c r="Z86" s="347"/>
      <c r="AA86" s="347"/>
      <c r="AB86" s="372" t="s">
        <v>1</v>
      </c>
      <c r="AC86" s="373"/>
    </row>
    <row r="87" spans="2:29">
      <c r="B87" s="369" t="s">
        <v>239</v>
      </c>
      <c r="C87" s="370"/>
      <c r="D87" s="370"/>
      <c r="E87" s="370"/>
      <c r="F87" s="370"/>
      <c r="G87" s="370"/>
      <c r="H87" s="370"/>
      <c r="I87" s="370"/>
      <c r="J87" s="370"/>
      <c r="K87" s="370"/>
      <c r="L87" s="370"/>
      <c r="M87" s="371"/>
      <c r="N87" s="352">
        <f>入力シート!G90</f>
        <v>0</v>
      </c>
      <c r="O87" s="353"/>
      <c r="P87" s="353"/>
      <c r="Q87" s="353"/>
      <c r="R87" s="353"/>
      <c r="S87" s="353"/>
      <c r="T87" s="353"/>
      <c r="U87" s="353"/>
      <c r="V87" s="353"/>
      <c r="W87" s="353"/>
      <c r="X87" s="353"/>
      <c r="Y87" s="353"/>
      <c r="Z87" s="353"/>
      <c r="AA87" s="353"/>
      <c r="AB87" s="372" t="s">
        <v>1</v>
      </c>
      <c r="AC87" s="373"/>
    </row>
    <row r="88" spans="2:29" ht="19.5" thickBot="1">
      <c r="B88" s="345" t="s">
        <v>240</v>
      </c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54">
        <f>入力シート!G91</f>
        <v>0</v>
      </c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74" t="s">
        <v>1</v>
      </c>
      <c r="AC88" s="375"/>
    </row>
    <row r="89" spans="2:2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2:29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</sheetData>
  <sheetProtection algorithmName="SHA-512" hashValue="33dk/zZ1mzGLupcPOSlLzrNyFuYFdM++CQY/5veZjCASLRHfyiOFqyudthN4hrZjYyNmLxTMQhumPot0eHBzUA==" saltValue="LGsINfeLlVm1wL4bd765NA==" spinCount="100000" sheet="1" formatCells="0" formatColumns="0" formatRows="0" insertColumns="0" insertRows="0" insertHyperlinks="0" deleteColumns="0" deleteRows="0" sort="0" autoFilter="0" pivotTables="0"/>
  <mergeCells count="181">
    <mergeCell ref="B21:K21"/>
    <mergeCell ref="B33:H33"/>
    <mergeCell ref="I33:Z33"/>
    <mergeCell ref="AA33:AC33"/>
    <mergeCell ref="N71:AA71"/>
    <mergeCell ref="N72:AA72"/>
    <mergeCell ref="N76:AA76"/>
    <mergeCell ref="N77:AA77"/>
    <mergeCell ref="N84:AA84"/>
    <mergeCell ref="B78:M78"/>
    <mergeCell ref="N78:AA78"/>
    <mergeCell ref="AB78:AC78"/>
    <mergeCell ref="B24:K24"/>
    <mergeCell ref="B31:H31"/>
    <mergeCell ref="I31:R31"/>
    <mergeCell ref="B32:H32"/>
    <mergeCell ref="I32:R32"/>
    <mergeCell ref="B22:K22"/>
    <mergeCell ref="B23:K23"/>
    <mergeCell ref="B28:H28"/>
    <mergeCell ref="AB51:AC51"/>
    <mergeCell ref="AB52:AC52"/>
    <mergeCell ref="N51:AA51"/>
    <mergeCell ref="N52:AA52"/>
    <mergeCell ref="L7:Z7"/>
    <mergeCell ref="L17:Z17"/>
    <mergeCell ref="L19:Z19"/>
    <mergeCell ref="N49:AA49"/>
    <mergeCell ref="N50:AA50"/>
    <mergeCell ref="N53:AA53"/>
    <mergeCell ref="N67:AA67"/>
    <mergeCell ref="L11:N11"/>
    <mergeCell ref="O11:R11"/>
    <mergeCell ref="S11:AC11"/>
    <mergeCell ref="L13:Z13"/>
    <mergeCell ref="L12:Z12"/>
    <mergeCell ref="AA12:AC12"/>
    <mergeCell ref="AA13:AC13"/>
    <mergeCell ref="L21:Z21"/>
    <mergeCell ref="AA21:AC21"/>
    <mergeCell ref="N60:AA60"/>
    <mergeCell ref="AA8:AC8"/>
    <mergeCell ref="AA24:AC24"/>
    <mergeCell ref="L24:Z24"/>
    <mergeCell ref="L20:Z20"/>
    <mergeCell ref="AA23:AC23"/>
    <mergeCell ref="L22:Z22"/>
    <mergeCell ref="L23:Z23"/>
    <mergeCell ref="AA22:AC22"/>
    <mergeCell ref="AA20:AC20"/>
    <mergeCell ref="AA9:AC9"/>
    <mergeCell ref="AA10:AC10"/>
    <mergeCell ref="AA14:AC14"/>
    <mergeCell ref="L14:Z14"/>
    <mergeCell ref="L9:O9"/>
    <mergeCell ref="L10:O10"/>
    <mergeCell ref="P9:R9"/>
    <mergeCell ref="P10:R10"/>
    <mergeCell ref="X9:Z9"/>
    <mergeCell ref="X10:Z10"/>
    <mergeCell ref="S9:T9"/>
    <mergeCell ref="S10:T10"/>
    <mergeCell ref="A1:AD1"/>
    <mergeCell ref="B4:K4"/>
    <mergeCell ref="B5:K5"/>
    <mergeCell ref="B7:K7"/>
    <mergeCell ref="X5:Z5"/>
    <mergeCell ref="AA5:AC5"/>
    <mergeCell ref="B6:K6"/>
    <mergeCell ref="B20:K20"/>
    <mergeCell ref="B8:K8"/>
    <mergeCell ref="B11:K11"/>
    <mergeCell ref="B14:K14"/>
    <mergeCell ref="B17:K17"/>
    <mergeCell ref="B18:K18"/>
    <mergeCell ref="B19:K19"/>
    <mergeCell ref="B9:K10"/>
    <mergeCell ref="AA18:AC18"/>
    <mergeCell ref="L18:Z18"/>
    <mergeCell ref="L5:N5"/>
    <mergeCell ref="O5:P5"/>
    <mergeCell ref="R5:T5"/>
    <mergeCell ref="U5:V5"/>
    <mergeCell ref="L8:Z8"/>
    <mergeCell ref="L4:Z4"/>
    <mergeCell ref="L6:Y6"/>
    <mergeCell ref="I28:R28"/>
    <mergeCell ref="B49:M49"/>
    <mergeCell ref="I43:R43"/>
    <mergeCell ref="I44:R44"/>
    <mergeCell ref="T43:AC43"/>
    <mergeCell ref="T44:AC44"/>
    <mergeCell ref="B34:H34"/>
    <mergeCell ref="I34:Z34"/>
    <mergeCell ref="AA34:AC34"/>
    <mergeCell ref="B35:H35"/>
    <mergeCell ref="I35:Z35"/>
    <mergeCell ref="AA35:AC35"/>
    <mergeCell ref="B45:H45"/>
    <mergeCell ref="T45:Z45"/>
    <mergeCell ref="AA45:AC45"/>
    <mergeCell ref="B44:H44"/>
    <mergeCell ref="B42:H42"/>
    <mergeCell ref="I42:R42"/>
    <mergeCell ref="S28:AC28"/>
    <mergeCell ref="I45:S45"/>
    <mergeCell ref="B29:H29"/>
    <mergeCell ref="I29:R29"/>
    <mergeCell ref="B30:H30"/>
    <mergeCell ref="I30:R30"/>
    <mergeCell ref="B61:M62"/>
    <mergeCell ref="B50:M50"/>
    <mergeCell ref="B51:M51"/>
    <mergeCell ref="B52:M52"/>
    <mergeCell ref="B37:F38"/>
    <mergeCell ref="G37:I38"/>
    <mergeCell ref="B43:H43"/>
    <mergeCell ref="S29:AC29"/>
    <mergeCell ref="S30:AC30"/>
    <mergeCell ref="S31:AC31"/>
    <mergeCell ref="S32:AC32"/>
    <mergeCell ref="T42:AC42"/>
    <mergeCell ref="B53:M53"/>
    <mergeCell ref="N54:AC54"/>
    <mergeCell ref="N55:AC55"/>
    <mergeCell ref="N56:AC56"/>
    <mergeCell ref="N57:AC57"/>
    <mergeCell ref="R58:AC58"/>
    <mergeCell ref="R59:AC59"/>
    <mergeCell ref="N58:Q58"/>
    <mergeCell ref="N59:Q59"/>
    <mergeCell ref="AB61:AC62"/>
    <mergeCell ref="N61:AA62"/>
    <mergeCell ref="AB60:AC60"/>
    <mergeCell ref="N63:R63"/>
    <mergeCell ref="S63:AA63"/>
    <mergeCell ref="N68:AA68"/>
    <mergeCell ref="B60:M60"/>
    <mergeCell ref="A47:AD47"/>
    <mergeCell ref="B71:M71"/>
    <mergeCell ref="B72:M72"/>
    <mergeCell ref="AB71:AC71"/>
    <mergeCell ref="B87:M87"/>
    <mergeCell ref="B67:M67"/>
    <mergeCell ref="AB63:AC63"/>
    <mergeCell ref="B63:M63"/>
    <mergeCell ref="B68:M68"/>
    <mergeCell ref="B84:M84"/>
    <mergeCell ref="B77:M77"/>
    <mergeCell ref="B86:M86"/>
    <mergeCell ref="N86:AA86"/>
    <mergeCell ref="AB87:AC87"/>
    <mergeCell ref="N85:AA85"/>
    <mergeCell ref="B58:M59"/>
    <mergeCell ref="B54:M54"/>
    <mergeCell ref="B55:M55"/>
    <mergeCell ref="B56:M56"/>
    <mergeCell ref="B57:M57"/>
    <mergeCell ref="B88:M88"/>
    <mergeCell ref="AA69:AC69"/>
    <mergeCell ref="AB70:AC70"/>
    <mergeCell ref="AB73:AC73"/>
    <mergeCell ref="N69:Z69"/>
    <mergeCell ref="N70:AA70"/>
    <mergeCell ref="N73:AA73"/>
    <mergeCell ref="AB79:AC79"/>
    <mergeCell ref="AB80:AC80"/>
    <mergeCell ref="N79:AA79"/>
    <mergeCell ref="N80:AA80"/>
    <mergeCell ref="B70:M70"/>
    <mergeCell ref="B73:M73"/>
    <mergeCell ref="B85:M85"/>
    <mergeCell ref="B76:M76"/>
    <mergeCell ref="B79:M79"/>
    <mergeCell ref="B80:M80"/>
    <mergeCell ref="AB86:AC86"/>
    <mergeCell ref="AB88:AC88"/>
    <mergeCell ref="N87:AA87"/>
    <mergeCell ref="N88:AA88"/>
    <mergeCell ref="AB72:AC72"/>
    <mergeCell ref="B69:M69"/>
  </mergeCells>
  <phoneticPr fontId="22"/>
  <pageMargins left="0.23622047244094491" right="0.11811023622047245" top="0.74803149606299213" bottom="0.74803149606299213" header="0.31496062992125984" footer="0.31496062992125984"/>
  <pageSetup paperSize="9" orientation="portrait" r:id="rId1"/>
  <headerFooter>
    <oddHeader>&amp;L様式第2号（第5条関係）</oddHeader>
  </headerFooter>
  <rowBreaks count="1" manualBreakCount="1">
    <brk id="46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D319-D51F-4F8A-BDC0-D3FE7351F833}">
  <dimension ref="C1:Y25"/>
  <sheetViews>
    <sheetView view="pageBreakPreview" zoomScale="110" zoomScaleNormal="110" zoomScaleSheetLayoutView="110" workbookViewId="0">
      <selection activeCell="G17" sqref="G17"/>
    </sheetView>
  </sheetViews>
  <sheetFormatPr defaultColWidth="8.875" defaultRowHeight="16.350000000000001" customHeight="1"/>
  <cols>
    <col min="1" max="2" width="8.875" style="31"/>
    <col min="3" max="3" width="4.125" style="35" customWidth="1"/>
    <col min="4" max="4" width="18.375" style="31" bestFit="1" customWidth="1"/>
    <col min="5" max="5" width="15.625" style="32" customWidth="1"/>
    <col min="6" max="18" width="7.625" style="31" customWidth="1"/>
    <col min="19" max="19" width="8.875" style="31" customWidth="1"/>
    <col min="20" max="20" width="17.125" style="31" customWidth="1"/>
    <col min="21" max="16384" width="8.875" style="31"/>
  </cols>
  <sheetData>
    <row r="1" spans="3:25" ht="15" customHeight="1">
      <c r="C1" s="30" t="s">
        <v>6</v>
      </c>
      <c r="U1" s="33" t="s">
        <v>7</v>
      </c>
      <c r="V1" s="34"/>
      <c r="W1" s="33"/>
    </row>
    <row r="2" spans="3:25" ht="15" customHeight="1">
      <c r="D2" s="36"/>
      <c r="F2" s="33" t="s">
        <v>8</v>
      </c>
      <c r="G2" s="34"/>
      <c r="H2" s="34"/>
      <c r="I2" s="34"/>
      <c r="J2" s="34"/>
      <c r="K2" s="34"/>
      <c r="L2" s="469" t="s">
        <v>9</v>
      </c>
      <c r="M2" s="469"/>
      <c r="N2" s="34"/>
      <c r="O2" s="33" t="s">
        <v>7</v>
      </c>
      <c r="P2" s="34"/>
      <c r="Q2" s="33"/>
      <c r="S2" s="34"/>
      <c r="U2" s="37"/>
      <c r="V2" s="470" t="s">
        <v>3</v>
      </c>
      <c r="W2" s="470"/>
      <c r="X2" s="470" t="s">
        <v>10</v>
      </c>
      <c r="Y2" s="470"/>
    </row>
    <row r="3" spans="3:25" ht="15" customHeight="1">
      <c r="D3" s="38"/>
      <c r="E3" s="39"/>
      <c r="F3" s="40"/>
      <c r="G3" s="471" t="s">
        <v>11</v>
      </c>
      <c r="H3" s="472"/>
      <c r="I3" s="473" t="s">
        <v>12</v>
      </c>
      <c r="J3" s="474"/>
      <c r="K3" s="41"/>
      <c r="L3" s="42" t="s">
        <v>4</v>
      </c>
      <c r="M3" s="43">
        <f>入力シート!AB38</f>
        <v>0</v>
      </c>
      <c r="N3" s="44"/>
      <c r="O3" s="45"/>
      <c r="P3" s="46" t="s">
        <v>184</v>
      </c>
      <c r="Q3" s="46" t="s">
        <v>187</v>
      </c>
      <c r="R3" s="47" t="s">
        <v>13</v>
      </c>
      <c r="S3" s="47"/>
      <c r="U3" s="37"/>
      <c r="V3" s="42" t="s">
        <v>14</v>
      </c>
      <c r="W3" s="42" t="s">
        <v>15</v>
      </c>
      <c r="X3" s="42" t="s">
        <v>14</v>
      </c>
      <c r="Y3" s="42" t="s">
        <v>15</v>
      </c>
    </row>
    <row r="4" spans="3:25" ht="15" customHeight="1">
      <c r="D4" s="38"/>
      <c r="E4" s="48"/>
      <c r="F4" s="49" t="s">
        <v>16</v>
      </c>
      <c r="G4" s="50">
        <v>36.700000000000003</v>
      </c>
      <c r="H4" s="51" t="s">
        <v>17</v>
      </c>
      <c r="I4" s="52">
        <v>2.4900000000000002</v>
      </c>
      <c r="J4" s="53" t="s">
        <v>18</v>
      </c>
      <c r="K4" s="54"/>
      <c r="L4" s="55" t="s">
        <v>5</v>
      </c>
      <c r="M4" s="1">
        <f>入力シート!AB39</f>
        <v>0</v>
      </c>
      <c r="N4" s="56"/>
      <c r="O4" s="57" t="s">
        <v>19</v>
      </c>
      <c r="P4" s="58">
        <f>V4+W4</f>
        <v>27.798999999999999</v>
      </c>
      <c r="Q4" s="59">
        <f>X4+Y4</f>
        <v>46.552999999999997</v>
      </c>
      <c r="R4" s="60">
        <f>IF(入力シート!F40=P3,P4,Q4)</f>
        <v>46.552999999999997</v>
      </c>
      <c r="S4" s="60" t="s">
        <v>20</v>
      </c>
      <c r="U4" s="37" t="s">
        <v>21</v>
      </c>
      <c r="V4" s="61">
        <v>26.515000000000001</v>
      </c>
      <c r="W4" s="61">
        <v>1.284</v>
      </c>
      <c r="X4" s="61">
        <v>43.472999999999999</v>
      </c>
      <c r="Y4" s="61">
        <v>3.08</v>
      </c>
    </row>
    <row r="5" spans="3:25" ht="15" customHeight="1">
      <c r="D5" s="38"/>
      <c r="E5" s="48"/>
      <c r="F5" s="49" t="s">
        <v>22</v>
      </c>
      <c r="G5" s="50">
        <v>100.46</v>
      </c>
      <c r="H5" s="51" t="s">
        <v>23</v>
      </c>
      <c r="I5" s="52">
        <v>5.89</v>
      </c>
      <c r="J5" s="53" t="s">
        <v>24</v>
      </c>
      <c r="K5" s="54"/>
      <c r="L5" s="62"/>
      <c r="M5" s="2"/>
      <c r="N5" s="63"/>
      <c r="O5" s="64" t="s">
        <v>25</v>
      </c>
      <c r="P5" s="65">
        <f t="shared" ref="P5:P6" si="0">V5+W5</f>
        <v>19.221</v>
      </c>
      <c r="Q5" s="66">
        <f t="shared" ref="Q5:Q6" si="1">X5+Y5</f>
        <v>32.103000000000002</v>
      </c>
      <c r="R5" s="67">
        <f>IF(入力シート!F40=P3,P5,Q5)</f>
        <v>32.103000000000002</v>
      </c>
      <c r="S5" s="67" t="s">
        <v>20</v>
      </c>
      <c r="U5" s="37" t="s">
        <v>26</v>
      </c>
      <c r="V5" s="61">
        <v>18.445</v>
      </c>
      <c r="W5" s="61">
        <v>0.77600000000000002</v>
      </c>
      <c r="X5" s="61">
        <v>30.242000000000001</v>
      </c>
      <c r="Y5" s="61">
        <v>1.861</v>
      </c>
    </row>
    <row r="6" spans="3:25" ht="15" customHeight="1">
      <c r="D6" s="38"/>
      <c r="E6" s="38"/>
      <c r="F6" s="68" t="s">
        <v>27</v>
      </c>
      <c r="G6" s="69">
        <v>45</v>
      </c>
      <c r="H6" s="70" t="s">
        <v>23</v>
      </c>
      <c r="I6" s="71">
        <v>2.29</v>
      </c>
      <c r="J6" s="72" t="s">
        <v>28</v>
      </c>
      <c r="K6" s="73"/>
      <c r="L6" s="74"/>
      <c r="M6" s="3"/>
      <c r="N6" s="63"/>
      <c r="O6" s="75" t="s">
        <v>29</v>
      </c>
      <c r="P6" s="76">
        <f t="shared" si="0"/>
        <v>37.471000000000004</v>
      </c>
      <c r="Q6" s="77">
        <f t="shared" si="1"/>
        <v>62.713999999999999</v>
      </c>
      <c r="R6" s="78">
        <f>IF(入力シート!F40=P3,P6,Q6)</f>
        <v>62.713999999999999</v>
      </c>
      <c r="S6" s="78" t="s">
        <v>20</v>
      </c>
      <c r="U6" s="37" t="s">
        <v>30</v>
      </c>
      <c r="V6" s="61">
        <v>35.737000000000002</v>
      </c>
      <c r="W6" s="61">
        <v>1.734</v>
      </c>
      <c r="X6" s="61">
        <v>58.594000000000001</v>
      </c>
      <c r="Y6" s="61">
        <v>4.12</v>
      </c>
    </row>
    <row r="7" spans="3:25" ht="15" customHeight="1">
      <c r="D7" s="38"/>
      <c r="E7" s="38"/>
      <c r="F7" s="79" t="s">
        <v>31</v>
      </c>
      <c r="G7" s="80">
        <v>3.6</v>
      </c>
      <c r="H7" s="81" t="s">
        <v>32</v>
      </c>
      <c r="I7" s="82">
        <v>0.53500000000000003</v>
      </c>
      <c r="J7" s="83" t="s">
        <v>33</v>
      </c>
      <c r="K7" s="73"/>
      <c r="O7" s="38"/>
      <c r="P7" s="84"/>
      <c r="Q7" s="85"/>
    </row>
    <row r="8" spans="3:25" ht="15" customHeight="1">
      <c r="C8" s="86" t="s">
        <v>34</v>
      </c>
      <c r="D8" s="87"/>
      <c r="G8" s="31" t="s">
        <v>35</v>
      </c>
    </row>
    <row r="9" spans="3:25" ht="15" customHeight="1">
      <c r="C9" s="86"/>
      <c r="D9" s="87"/>
    </row>
    <row r="10" spans="3:25" ht="15" customHeight="1">
      <c r="C10" s="88"/>
      <c r="D10" s="89"/>
      <c r="E10" s="90" t="s">
        <v>36</v>
      </c>
      <c r="F10" s="88" t="s">
        <v>37</v>
      </c>
      <c r="G10" s="91" t="s">
        <v>38</v>
      </c>
      <c r="H10" s="92" t="s">
        <v>39</v>
      </c>
      <c r="I10" s="92" t="s">
        <v>40</v>
      </c>
      <c r="J10" s="92" t="s">
        <v>41</v>
      </c>
      <c r="K10" s="92" t="s">
        <v>42</v>
      </c>
      <c r="L10" s="92" t="s">
        <v>43</v>
      </c>
      <c r="M10" s="92" t="s">
        <v>44</v>
      </c>
      <c r="N10" s="92" t="s">
        <v>45</v>
      </c>
      <c r="O10" s="92" t="s">
        <v>46</v>
      </c>
      <c r="P10" s="92" t="s">
        <v>47</v>
      </c>
      <c r="Q10" s="92" t="s">
        <v>48</v>
      </c>
      <c r="R10" s="93" t="s">
        <v>49</v>
      </c>
      <c r="S10" s="94" t="s">
        <v>50</v>
      </c>
    </row>
    <row r="11" spans="3:25" ht="15" customHeight="1">
      <c r="C11" s="88" t="s">
        <v>51</v>
      </c>
      <c r="D11" s="95" t="s">
        <v>52</v>
      </c>
      <c r="E11" s="96"/>
      <c r="F11" s="97" t="s">
        <v>53</v>
      </c>
      <c r="G11" s="98">
        <v>30</v>
      </c>
      <c r="H11" s="99">
        <v>31</v>
      </c>
      <c r="I11" s="99">
        <v>30</v>
      </c>
      <c r="J11" s="99">
        <v>31</v>
      </c>
      <c r="K11" s="99">
        <v>31</v>
      </c>
      <c r="L11" s="99">
        <v>30</v>
      </c>
      <c r="M11" s="99">
        <v>31</v>
      </c>
      <c r="N11" s="99">
        <v>30</v>
      </c>
      <c r="O11" s="99">
        <v>31</v>
      </c>
      <c r="P11" s="99">
        <v>31</v>
      </c>
      <c r="Q11" s="99">
        <v>28</v>
      </c>
      <c r="R11" s="100">
        <v>31</v>
      </c>
      <c r="S11" s="101">
        <f>SUM(G11:R11)</f>
        <v>365</v>
      </c>
    </row>
    <row r="12" spans="3:25" ht="15" customHeight="1">
      <c r="C12" s="88" t="s">
        <v>54</v>
      </c>
      <c r="D12" s="102" t="s">
        <v>55</v>
      </c>
      <c r="E12" s="103" t="s">
        <v>56</v>
      </c>
      <c r="F12" s="88" t="s">
        <v>57</v>
      </c>
      <c r="G12" s="104">
        <f>$R$4*G11</f>
        <v>1396.59</v>
      </c>
      <c r="H12" s="105">
        <f>$R$4*H11</f>
        <v>1443.143</v>
      </c>
      <c r="I12" s="105">
        <f>$R$5*I11</f>
        <v>963.09</v>
      </c>
      <c r="J12" s="105">
        <f t="shared" ref="J12:L12" si="2">$R$5*J11</f>
        <v>995.1930000000001</v>
      </c>
      <c r="K12" s="105">
        <f t="shared" si="2"/>
        <v>995.1930000000001</v>
      </c>
      <c r="L12" s="105">
        <f t="shared" si="2"/>
        <v>963.09</v>
      </c>
      <c r="M12" s="105">
        <f>$R$4*M11</f>
        <v>1443.143</v>
      </c>
      <c r="N12" s="105">
        <f>$R$4*N11</f>
        <v>1396.59</v>
      </c>
      <c r="O12" s="105">
        <f>$R$6*O11</f>
        <v>1944.134</v>
      </c>
      <c r="P12" s="105">
        <f t="shared" ref="P12:R12" si="3">$R$6*P11</f>
        <v>1944.134</v>
      </c>
      <c r="Q12" s="105">
        <f t="shared" si="3"/>
        <v>1755.992</v>
      </c>
      <c r="R12" s="106">
        <f t="shared" si="3"/>
        <v>1944.134</v>
      </c>
      <c r="S12" s="107">
        <f>ROUNDDOWN(G12+H12+I12+J12+K12+L12+M12+N12+O12+P12+Q12+R12,0)</f>
        <v>17184</v>
      </c>
    </row>
    <row r="13" spans="3:25" ht="15" customHeight="1">
      <c r="D13" s="108"/>
      <c r="E13" s="34"/>
      <c r="F13" s="35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</row>
    <row r="14" spans="3:25" ht="15" customHeight="1">
      <c r="C14" s="32" t="s">
        <v>4</v>
      </c>
      <c r="D14" s="108"/>
      <c r="E14" s="34"/>
      <c r="F14" s="35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1"/>
    </row>
    <row r="15" spans="3:25" ht="15" customHeight="1">
      <c r="C15" s="86">
        <f>入力シート!H38</f>
        <v>0</v>
      </c>
      <c r="D15" s="108"/>
      <c r="S15" s="112"/>
    </row>
    <row r="16" spans="3:25" ht="15" customHeight="1">
      <c r="C16" s="91"/>
      <c r="D16" s="113"/>
      <c r="E16" s="114" t="s">
        <v>36</v>
      </c>
      <c r="F16" s="42" t="s">
        <v>37</v>
      </c>
      <c r="G16" s="115" t="s">
        <v>38</v>
      </c>
      <c r="H16" s="92" t="s">
        <v>39</v>
      </c>
      <c r="I16" s="92" t="s">
        <v>40</v>
      </c>
      <c r="J16" s="92" t="s">
        <v>41</v>
      </c>
      <c r="K16" s="92" t="s">
        <v>42</v>
      </c>
      <c r="L16" s="92" t="s">
        <v>43</v>
      </c>
      <c r="M16" s="92" t="s">
        <v>44</v>
      </c>
      <c r="N16" s="92" t="s">
        <v>45</v>
      </c>
      <c r="O16" s="92" t="s">
        <v>46</v>
      </c>
      <c r="P16" s="92" t="s">
        <v>47</v>
      </c>
      <c r="Q16" s="92" t="s">
        <v>48</v>
      </c>
      <c r="R16" s="116" t="s">
        <v>49</v>
      </c>
      <c r="S16" s="107" t="s">
        <v>58</v>
      </c>
    </row>
    <row r="17" spans="3:19" ht="15" customHeight="1">
      <c r="C17" s="117" t="s">
        <v>59</v>
      </c>
      <c r="D17" s="118" t="s">
        <v>60</v>
      </c>
      <c r="E17" s="119" t="s">
        <v>61</v>
      </c>
      <c r="F17" s="120" t="s">
        <v>183</v>
      </c>
      <c r="G17" s="154" t="b">
        <f>IF(入力シート!$H$38=テーブル!$D$6,G12/$M$3/$G$7,IF(入力シート!$H$38=テーブル!$E$6,G12/$M$3/$G$7,IF(入力シート!H38=テーブル!$F$6,G12/$M$3/$G$5,IF(入力シート!$H$38=テーブル!$G$6,G12/$M$3/$G$6,IF(入力シート!$H$38=テーブル!$H$6,G12/$M$3/$G$4)))))</f>
        <v>0</v>
      </c>
      <c r="H17" s="154" t="b">
        <f>IF(入力シート!$H$38=テーブル!$D$6,H12/$M$3/$G$7,IF(入力シート!$H$38=テーブル!$E$6,H12/$M$3/$G$7,IF(入力シート!I38=テーブル!$F$6,H12/$M$3/$G$5,IF(入力シート!$H$38=テーブル!$G$6,H12/$M$3/$G$6,IF(入力シート!$H$38=テーブル!$H$6,H12/$M$3/$G$4)))))</f>
        <v>0</v>
      </c>
      <c r="I17" s="154" t="b">
        <f>IF(入力シート!$H$38=テーブル!$D$6,I12/$M$3/$G$7,IF(入力シート!$H$38=テーブル!$E$6,I12/$M$3/$G$7,IF(入力シート!J38=テーブル!$F$6,I12/$M$3/$G$5,IF(入力シート!$H$38=テーブル!$G$6,I12/$M$3/$G$6,IF(入力シート!$H$38=テーブル!$H$6,I12/$M$3/$G$4)))))</f>
        <v>0</v>
      </c>
      <c r="J17" s="154" t="b">
        <f>IF(入力シート!$H$38=テーブル!$D$6,J12/$M$3/$G$7,IF(入力シート!$H$38=テーブル!$E$6,J12/$M$3/$G$7,IF(入力シート!K38=テーブル!$F$6,J12/$M$3/$G$5,IF(入力シート!$H$38=テーブル!$G$6,J12/$M$3/$G$6,IF(入力シート!$H$38=テーブル!$H$6,J12/$M$3/$G$4)))))</f>
        <v>0</v>
      </c>
      <c r="K17" s="154" t="b">
        <f>IF(入力シート!$H$38=テーブル!$D$6,K12/$M$3/$G$7,IF(入力シート!$H$38=テーブル!$E$6,K12/$M$3/$G$7,IF(入力シート!L38=テーブル!$F$6,K12/$M$3/$G$5,IF(入力シート!$H$38=テーブル!$G$6,K12/$M$3/$G$6,IF(入力シート!$H$38=テーブル!$H$6,K12/$M$3/$G$4)))))</f>
        <v>0</v>
      </c>
      <c r="L17" s="154" t="b">
        <f>IF(入力シート!$H$38=テーブル!$D$6,L12/$M$3/$G$7,IF(入力シート!$H$38=テーブル!$E$6,L12/$M$3/$G$7,IF(入力シート!M38=テーブル!$F$6,L12/$M$3/$G$5,IF(入力シート!$H$38=テーブル!$G$6,L12/$M$3/$G$6,IF(入力シート!$H$38=テーブル!$H$6,L12/$M$3/$G$4)))))</f>
        <v>0</v>
      </c>
      <c r="M17" s="154" t="b">
        <f>IF(入力シート!$H$38=テーブル!$D$6,M12/$M$3/$G$7,IF(入力シート!$H$38=テーブル!$E$6,M12/$M$3/$G$7,IF(入力シート!N38=テーブル!$F$6,M12/$M$3/$G$5,IF(入力シート!$H$38=テーブル!$G$6,M12/$M$3/$G$6,IF(入力シート!$H$38=テーブル!$H$6,M12/$M$3/$G$4)))))</f>
        <v>0</v>
      </c>
      <c r="N17" s="154" t="b">
        <f>IF(入力シート!$H$38=テーブル!$D$6,N12/$M$3/$G$7,IF(入力シート!$H$38=テーブル!$E$6,N12/$M$3/$G$7,IF(入力シート!O38=テーブル!$F$6,N12/$M$3/$G$5,IF(入力シート!$H$38=テーブル!$G$6,N12/$M$3/$G$6,IF(入力シート!$H$38=テーブル!$H$6,N12/$M$3/$G$4)))))</f>
        <v>0</v>
      </c>
      <c r="O17" s="154" t="b">
        <f>IF(入力シート!$H$38=テーブル!$D$6,O12/$M$3/$G$7,IF(入力シート!$H$38=テーブル!$E$6,O12/$M$3/$G$7,IF(入力シート!P38=テーブル!$F$6,O12/$M$3/$G$5,IF(入力シート!$H$38=テーブル!$G$6,O12/$M$3/$G$6,IF(入力シート!$H$38=テーブル!$H$6,O12/$M$3/$G$4)))))</f>
        <v>0</v>
      </c>
      <c r="P17" s="154" t="b">
        <f>IF(入力シート!$H$38=テーブル!$D$6,P12/$M$3/$G$7,IF(入力シート!$H$38=テーブル!$E$6,P12/$M$3/$G$7,IF(入力シート!Q38=テーブル!$F$6,P12/$M$3/$G$5,IF(入力シート!$H$38=テーブル!$G$6,P12/$M$3/$G$6,IF(入力シート!$H$38=テーブル!$H$6,P12/$M$3/$G$4)))))</f>
        <v>0</v>
      </c>
      <c r="Q17" s="154" t="b">
        <f>IF(入力シート!$H$38=テーブル!$D$6,Q12/$M$3/$G$7,IF(入力シート!$H$38=テーブル!$E$6,Q12/$M$3/$G$7,IF(入力シート!R38=テーブル!$F$6,Q12/$M$3/$G$5,IF(入力シート!$H$38=テーブル!$G$6,Q12/$M$3/$G$6,IF(入力シート!$H$38=テーブル!$H$6,Q12/$M$3/$G$4)))))</f>
        <v>0</v>
      </c>
      <c r="R17" s="154" t="b">
        <f>IF(入力シート!$H$38=テーブル!$D$6,R12/$M$3/$G$7,IF(入力シート!$H$38=テーブル!$E$6,R12/$M$3/$G$7,IF(入力シート!S38=テーブル!$F$6,R12/$M$3/$G$5,IF(入力シート!$H$38=テーブル!$G$6,R12/$M$3/$G$6,IF(入力シート!$H$38=テーブル!$H$6,R12/$M$3/$G$4)))))</f>
        <v>0</v>
      </c>
      <c r="S17" s="107">
        <f t="shared" ref="S17:S25" si="4">ROUNDDOWN(G17+H17+I17+J17+K17+L17+M17+N17+O17+P17+Q17+R17,0)</f>
        <v>0</v>
      </c>
    </row>
    <row r="18" spans="3:19" ht="15" customHeight="1">
      <c r="C18" s="121" t="s">
        <v>62</v>
      </c>
      <c r="D18" s="122" t="s">
        <v>63</v>
      </c>
      <c r="E18" s="123" t="s">
        <v>64</v>
      </c>
      <c r="F18" s="124" t="s">
        <v>65</v>
      </c>
      <c r="G18" s="155" t="b">
        <f>IF(入力シート!$H$38=テーブル!$D$6,G17*$I$7,IF(入力シート!$H$38=テーブル!$E$6,G17*$I$7,IF(入力シート!$H$38=テーブル!$F$6,G17*$I$5,IF(入力シート!$H$38=テーブル!$G$6,G17*$I$6,IF(入力シート!$H$38=テーブル!$H$6,G17*$I$4)))))</f>
        <v>0</v>
      </c>
      <c r="H18" s="155" t="b">
        <f>IF(入力シート!$H$38=テーブル!$D$6,H17*$I$7,IF(入力シート!$H$38=テーブル!$E$6,H17*$I$7,IF(入力シート!$H$38=テーブル!$F$6,H17*$I$5,IF(入力シート!$H$38=テーブル!$G$6,H17*$I$6,IF(入力シート!$H$38=テーブル!$H$6,H17*$I$4)))))</f>
        <v>0</v>
      </c>
      <c r="I18" s="155" t="b">
        <f>IF(入力シート!$H$38=テーブル!$D$6,I17*$I$7,IF(入力シート!$H$38=テーブル!$E$6,I17*$I$7,IF(入力シート!$H$38=テーブル!$F$6,I17*$I$5,IF(入力シート!$H$38=テーブル!$G$6,I17*$I$6,IF(入力シート!$H$38=テーブル!$H$6,I17*$I$4)))))</f>
        <v>0</v>
      </c>
      <c r="J18" s="155" t="b">
        <f>IF(入力シート!$H$38=テーブル!$D$6,J17*$I$7,IF(入力シート!$H$38=テーブル!$E$6,J17*$I$7,IF(入力シート!$H$38=テーブル!$F$6,J17*$I$5,IF(入力シート!$H$38=テーブル!$G$6,J17*$I$6,IF(入力シート!$H$38=テーブル!$H$6,J17*$I$4)))))</f>
        <v>0</v>
      </c>
      <c r="K18" s="155" t="b">
        <f>IF(入力シート!$H$38=テーブル!$D$6,K17*$I$7,IF(入力シート!$H$38=テーブル!$E$6,K17*$I$7,IF(入力シート!$H$38=テーブル!$F$6,K17*$I$5,IF(入力シート!$H$38=テーブル!$G$6,K17*$I$6,IF(入力シート!$H$38=テーブル!$H$6,K17*$I$4)))))</f>
        <v>0</v>
      </c>
      <c r="L18" s="155" t="b">
        <f>IF(入力シート!$H$38=テーブル!$D$6,L17*$I$7,IF(入力シート!$H$38=テーブル!$E$6,L17*$I$7,IF(入力シート!$H$38=テーブル!$F$6,L17*$I$5,IF(入力シート!$H$38=テーブル!$G$6,L17*$I$6,IF(入力シート!$H$38=テーブル!$H$6,L17*$I$4)))))</f>
        <v>0</v>
      </c>
      <c r="M18" s="155" t="b">
        <f>IF(入力シート!$H$38=テーブル!$D$6,M17*$I$7,IF(入力シート!$H$38=テーブル!$E$6,M17*$I$7,IF(入力シート!$H$38=テーブル!$F$6,M17*$I$5,IF(入力シート!$H$38=テーブル!$G$6,M17*$I$6,IF(入力シート!$H$38=テーブル!$H$6,M17*$I$4)))))</f>
        <v>0</v>
      </c>
      <c r="N18" s="155" t="b">
        <f>IF(入力シート!$H$38=テーブル!$D$6,N17*$I$7,IF(入力シート!$H$38=テーブル!$E$6,N17*$I$7,IF(入力シート!$H$38=テーブル!$F$6,N17*$I$5,IF(入力シート!$H$38=テーブル!$G$6,N17*$I$6,IF(入力シート!$H$38=テーブル!$H$6,N17*$I$4)))))</f>
        <v>0</v>
      </c>
      <c r="O18" s="155" t="b">
        <f>IF(入力シート!$H$38=テーブル!$D$6,O17*$I$7,IF(入力シート!$H$38=テーブル!$E$6,O17*$I$7,IF(入力シート!$H$38=テーブル!$F$6,O17*$I$5,IF(入力シート!$H$38=テーブル!$G$6,O17*$I$6,IF(入力シート!$H$38=テーブル!$H$6,O17*$I$4)))))</f>
        <v>0</v>
      </c>
      <c r="P18" s="155" t="b">
        <f>IF(入力シート!$H$38=テーブル!$D$6,P17*$I$7,IF(入力シート!$H$38=テーブル!$E$6,P17*$I$7,IF(入力シート!$H$38=テーブル!$F$6,P17*$I$5,IF(入力シート!$H$38=テーブル!$G$6,P17*$I$6,IF(入力シート!$H$38=テーブル!$H$6,P17*$I$4)))))</f>
        <v>0</v>
      </c>
      <c r="Q18" s="155" t="b">
        <f>IF(入力シート!$H$38=テーブル!$D$6,Q17*$I$7,IF(入力シート!$H$38=テーブル!$E$6,Q17*$I$7,IF(入力シート!$H$38=テーブル!$F$6,Q17*$I$5,IF(入力シート!$H$38=テーブル!$G$6,Q17*$I$6,IF(入力シート!$H$38=テーブル!$H$6,Q17*$I$4)))))</f>
        <v>0</v>
      </c>
      <c r="R18" s="155" t="b">
        <f>IF(入力シート!$H$38=テーブル!$D$6,R17*$I$7,IF(入力シート!$H$38=テーブル!$E$6,R17*$I$7,IF(入力シート!$H$38=テーブル!$F$6,R17*$I$5,IF(入力シート!$H$38=テーブル!$G$6,R17*$I$6,IF(入力シート!$H$38=テーブル!$H$6,R17*$I$4)))))</f>
        <v>0</v>
      </c>
      <c r="S18" s="107">
        <f t="shared" si="4"/>
        <v>0</v>
      </c>
    </row>
    <row r="19" spans="3:19" ht="16.350000000000001" customHeight="1">
      <c r="S19" s="110"/>
    </row>
    <row r="20" spans="3:19" ht="16.350000000000001" customHeight="1">
      <c r="C20" s="32"/>
      <c r="S20" s="111"/>
    </row>
    <row r="21" spans="3:19" ht="16.350000000000001" customHeight="1">
      <c r="C21" s="32" t="s">
        <v>66</v>
      </c>
      <c r="S21" s="111"/>
    </row>
    <row r="22" spans="3:19" ht="16.350000000000001" customHeight="1">
      <c r="C22" s="86">
        <f>入力シート!H39</f>
        <v>0</v>
      </c>
      <c r="D22" s="108"/>
      <c r="S22" s="112"/>
    </row>
    <row r="23" spans="3:19" ht="16.350000000000001" customHeight="1">
      <c r="C23" s="88"/>
      <c r="D23" s="102"/>
      <c r="E23" s="90" t="s">
        <v>36</v>
      </c>
      <c r="F23" s="88" t="s">
        <v>37</v>
      </c>
      <c r="G23" s="91" t="s">
        <v>38</v>
      </c>
      <c r="H23" s="92" t="s">
        <v>39</v>
      </c>
      <c r="I23" s="92" t="s">
        <v>40</v>
      </c>
      <c r="J23" s="92" t="s">
        <v>41</v>
      </c>
      <c r="K23" s="92" t="s">
        <v>42</v>
      </c>
      <c r="L23" s="92" t="s">
        <v>43</v>
      </c>
      <c r="M23" s="92" t="s">
        <v>44</v>
      </c>
      <c r="N23" s="92" t="s">
        <v>45</v>
      </c>
      <c r="O23" s="92" t="s">
        <v>46</v>
      </c>
      <c r="P23" s="92" t="s">
        <v>47</v>
      </c>
      <c r="Q23" s="92" t="s">
        <v>48</v>
      </c>
      <c r="R23" s="93" t="s">
        <v>49</v>
      </c>
      <c r="S23" s="107" t="s">
        <v>58</v>
      </c>
    </row>
    <row r="24" spans="3:19" ht="16.350000000000001" customHeight="1">
      <c r="C24" s="125" t="s">
        <v>67</v>
      </c>
      <c r="D24" s="126" t="s">
        <v>68</v>
      </c>
      <c r="E24" s="127" t="s">
        <v>69</v>
      </c>
      <c r="F24" s="125" t="s">
        <v>183</v>
      </c>
      <c r="G24" s="152" t="e">
        <f>G12/$M$4/$G$7</f>
        <v>#DIV/0!</v>
      </c>
      <c r="H24" s="152" t="e">
        <f t="shared" ref="H24:R24" si="5">H12/$M$4/$G$7</f>
        <v>#DIV/0!</v>
      </c>
      <c r="I24" s="152" t="e">
        <f t="shared" si="5"/>
        <v>#DIV/0!</v>
      </c>
      <c r="J24" s="152" t="e">
        <f t="shared" si="5"/>
        <v>#DIV/0!</v>
      </c>
      <c r="K24" s="152" t="e">
        <f t="shared" si="5"/>
        <v>#DIV/0!</v>
      </c>
      <c r="L24" s="152" t="e">
        <f t="shared" si="5"/>
        <v>#DIV/0!</v>
      </c>
      <c r="M24" s="152" t="e">
        <f t="shared" si="5"/>
        <v>#DIV/0!</v>
      </c>
      <c r="N24" s="152" t="e">
        <f t="shared" si="5"/>
        <v>#DIV/0!</v>
      </c>
      <c r="O24" s="152" t="e">
        <f t="shared" si="5"/>
        <v>#DIV/0!</v>
      </c>
      <c r="P24" s="152" t="e">
        <f t="shared" si="5"/>
        <v>#DIV/0!</v>
      </c>
      <c r="Q24" s="152" t="e">
        <f t="shared" si="5"/>
        <v>#DIV/0!</v>
      </c>
      <c r="R24" s="152" t="e">
        <f t="shared" si="5"/>
        <v>#DIV/0!</v>
      </c>
      <c r="S24" s="107" t="e">
        <f t="shared" si="4"/>
        <v>#DIV/0!</v>
      </c>
    </row>
    <row r="25" spans="3:19" ht="16.350000000000001" customHeight="1">
      <c r="C25" s="128" t="s">
        <v>70</v>
      </c>
      <c r="D25" s="129" t="s">
        <v>71</v>
      </c>
      <c r="E25" s="130" t="s">
        <v>72</v>
      </c>
      <c r="F25" s="128" t="s">
        <v>65</v>
      </c>
      <c r="G25" s="153" t="e">
        <f>G24*$I$7</f>
        <v>#DIV/0!</v>
      </c>
      <c r="H25" s="153" t="e">
        <f t="shared" ref="H25:R25" si="6">H24*$I$7</f>
        <v>#DIV/0!</v>
      </c>
      <c r="I25" s="153" t="e">
        <f t="shared" si="6"/>
        <v>#DIV/0!</v>
      </c>
      <c r="J25" s="153" t="e">
        <f t="shared" si="6"/>
        <v>#DIV/0!</v>
      </c>
      <c r="K25" s="153" t="e">
        <f t="shared" si="6"/>
        <v>#DIV/0!</v>
      </c>
      <c r="L25" s="153" t="e">
        <f t="shared" si="6"/>
        <v>#DIV/0!</v>
      </c>
      <c r="M25" s="153" t="e">
        <f t="shared" si="6"/>
        <v>#DIV/0!</v>
      </c>
      <c r="N25" s="153" t="e">
        <f t="shared" si="6"/>
        <v>#DIV/0!</v>
      </c>
      <c r="O25" s="153" t="e">
        <f t="shared" si="6"/>
        <v>#DIV/0!</v>
      </c>
      <c r="P25" s="153" t="e">
        <f t="shared" si="6"/>
        <v>#DIV/0!</v>
      </c>
      <c r="Q25" s="153" t="e">
        <f t="shared" si="6"/>
        <v>#DIV/0!</v>
      </c>
      <c r="R25" s="153" t="e">
        <f t="shared" si="6"/>
        <v>#DIV/0!</v>
      </c>
      <c r="S25" s="107" t="e">
        <f t="shared" si="4"/>
        <v>#DIV/0!</v>
      </c>
    </row>
  </sheetData>
  <sheetProtection algorithmName="SHA-512" hashValue="fMD4UDZg6W0/U/3wTt33OOoAozne5uBxll4ShE95srVce+GaGbCFSADgunjqyODDYPCm8k2j3VIedr0a1CP9vQ==" saltValue="EsftwNt1MBCyT8NvMia+ow==" spinCount="100000" sheet="1" formatCells="0" formatColumns="0" formatRows="0" insertColumns="0" insertRows="0" insertHyperlinks="0" deleteColumns="0" deleteRows="0" sort="0" autoFilter="0" pivotTables="0"/>
  <autoFilter ref="A1:A46" xr:uid="{00000000-0009-0000-0000-000001000000}"/>
  <mergeCells count="5">
    <mergeCell ref="L2:M2"/>
    <mergeCell ref="V2:W2"/>
    <mergeCell ref="X2:Y2"/>
    <mergeCell ref="G3:H3"/>
    <mergeCell ref="I3:J3"/>
  </mergeCells>
  <phoneticPr fontId="22"/>
  <printOptions horizontalCentered="1"/>
  <pageMargins left="0.19685039370078741" right="0.19685039370078741" top="0.55118110236220474" bottom="0.19685039370078741" header="0.31496062992125984" footer="0.31496062992125984"/>
  <pageSetup paperSize="9" orientation="portrait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449E-F793-4E20-9546-4BC2902CF26A}">
  <dimension ref="A1:I21"/>
  <sheetViews>
    <sheetView workbookViewId="0">
      <selection activeCell="B29" sqref="B29"/>
    </sheetView>
  </sheetViews>
  <sheetFormatPr defaultColWidth="9" defaultRowHeight="18.75"/>
  <cols>
    <col min="1" max="3" width="9" style="6"/>
    <col min="4" max="4" width="9.5" style="6" bestFit="1" customWidth="1"/>
    <col min="5" max="16384" width="9" style="6"/>
  </cols>
  <sheetData>
    <row r="1" spans="1:9">
      <c r="A1" s="16" t="s">
        <v>0</v>
      </c>
      <c r="D1" s="16" t="s">
        <v>75</v>
      </c>
      <c r="E1" s="16" t="s">
        <v>118</v>
      </c>
    </row>
    <row r="2" spans="1:9">
      <c r="A2" s="6" t="s">
        <v>103</v>
      </c>
      <c r="D2" s="6" t="s">
        <v>104</v>
      </c>
      <c r="E2" s="6" t="s">
        <v>105</v>
      </c>
    </row>
    <row r="3" spans="1:9">
      <c r="A3" s="6" t="s">
        <v>106</v>
      </c>
      <c r="D3" s="6" t="s">
        <v>107</v>
      </c>
      <c r="E3" s="6" t="s">
        <v>108</v>
      </c>
    </row>
    <row r="4" spans="1:9">
      <c r="A4" s="6" t="s">
        <v>109</v>
      </c>
      <c r="D4" s="6" t="s">
        <v>110</v>
      </c>
      <c r="E4" s="6" t="s">
        <v>111</v>
      </c>
    </row>
    <row r="5" spans="1:9">
      <c r="A5" s="6" t="s">
        <v>112</v>
      </c>
      <c r="D5" s="151" t="s">
        <v>185</v>
      </c>
      <c r="E5" s="151" t="s">
        <v>186</v>
      </c>
    </row>
    <row r="6" spans="1:9">
      <c r="A6" s="28" t="s">
        <v>140</v>
      </c>
      <c r="D6" s="28" t="s">
        <v>141</v>
      </c>
      <c r="E6" s="29" t="s">
        <v>2</v>
      </c>
      <c r="F6" s="29" t="s">
        <v>142</v>
      </c>
      <c r="G6" s="29" t="s">
        <v>143</v>
      </c>
      <c r="H6" s="29" t="s">
        <v>144</v>
      </c>
    </row>
    <row r="7" spans="1:9">
      <c r="A7" s="18" t="s">
        <v>130</v>
      </c>
      <c r="D7" s="6">
        <f>入力シート!F42/4</f>
        <v>0</v>
      </c>
      <c r="I7" s="29"/>
    </row>
    <row r="8" spans="1:9">
      <c r="A8" s="18" t="s">
        <v>129</v>
      </c>
      <c r="D8" s="19">
        <v>180000</v>
      </c>
      <c r="I8" s="29"/>
    </row>
    <row r="9" spans="1:9">
      <c r="A9" s="18"/>
      <c r="D9" s="147" t="s">
        <v>104</v>
      </c>
      <c r="E9" s="148" t="s">
        <v>105</v>
      </c>
      <c r="I9" s="29"/>
    </row>
    <row r="10" spans="1:9">
      <c r="A10" s="6" t="s">
        <v>113</v>
      </c>
      <c r="D10" s="6" t="s">
        <v>114</v>
      </c>
      <c r="I10" s="29"/>
    </row>
    <row r="11" spans="1:9">
      <c r="A11" s="6" t="s">
        <v>115</v>
      </c>
      <c r="D11" s="6" t="s">
        <v>116</v>
      </c>
      <c r="I11" s="29"/>
    </row>
    <row r="12" spans="1:9">
      <c r="D12" s="6" t="s">
        <v>117</v>
      </c>
      <c r="I12" s="29"/>
    </row>
    <row r="13" spans="1:9">
      <c r="A13" s="18" t="s">
        <v>133</v>
      </c>
      <c r="D13" s="18" t="s">
        <v>73</v>
      </c>
      <c r="E13" s="18" t="s">
        <v>74</v>
      </c>
    </row>
    <row r="14" spans="1:9">
      <c r="A14" s="149" t="s">
        <v>177</v>
      </c>
      <c r="D14" s="18">
        <v>6</v>
      </c>
      <c r="E14" s="18">
        <v>7</v>
      </c>
    </row>
    <row r="15" spans="1:9">
      <c r="A15" s="28" t="s">
        <v>157</v>
      </c>
      <c r="D15" s="28" t="s">
        <v>120</v>
      </c>
      <c r="E15" s="28" t="s">
        <v>158</v>
      </c>
    </row>
    <row r="16" spans="1:9">
      <c r="A16" s="18" t="s">
        <v>131</v>
      </c>
      <c r="D16" s="6">
        <f>ROUNDDOWN(入力シート!P63,-3)</f>
        <v>0</v>
      </c>
      <c r="E16" s="18" t="s">
        <v>139</v>
      </c>
    </row>
    <row r="17" spans="1:9">
      <c r="A17" s="18" t="s">
        <v>135</v>
      </c>
      <c r="D17" s="6">
        <v>550000</v>
      </c>
      <c r="E17" s="6">
        <f>ROUNDDOWN(入力シート!P63,-3)</f>
        <v>0</v>
      </c>
    </row>
    <row r="18" spans="1:9">
      <c r="D18" s="6">
        <v>1000000</v>
      </c>
      <c r="E18" s="6">
        <f>入力シート!P63</f>
        <v>0</v>
      </c>
    </row>
    <row r="19" spans="1:9">
      <c r="A19" s="18" t="s">
        <v>136</v>
      </c>
      <c r="D19" s="6">
        <f>入力シート!G76/10</f>
        <v>0</v>
      </c>
      <c r="E19" s="163" t="s">
        <v>189</v>
      </c>
      <c r="F19" s="6">
        <v>120000</v>
      </c>
      <c r="G19" s="6">
        <f>入力シート!G76/6</f>
        <v>0</v>
      </c>
      <c r="H19" s="163" t="s">
        <v>190</v>
      </c>
      <c r="I19" s="6">
        <v>200000</v>
      </c>
    </row>
    <row r="20" spans="1:9">
      <c r="A20" s="18" t="s">
        <v>137</v>
      </c>
      <c r="D20" s="6">
        <f>入力シート!G83/10</f>
        <v>0</v>
      </c>
      <c r="F20" s="6">
        <v>40000</v>
      </c>
    </row>
    <row r="21" spans="1:9">
      <c r="A21" s="18" t="s">
        <v>138</v>
      </c>
      <c r="D21" s="6">
        <f>入力シート!G90/10</f>
        <v>0</v>
      </c>
      <c r="F21" s="6">
        <v>30000</v>
      </c>
    </row>
  </sheetData>
  <phoneticPr fontId="2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様式第2号</vt:lpstr>
      <vt:lpstr>詳細試算 </vt:lpstr>
      <vt:lpstr>テーブル</vt:lpstr>
      <vt:lpstr>'詳細試算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大介</dc:creator>
  <cp:lastModifiedBy>佐藤　穂乃香</cp:lastModifiedBy>
  <cp:lastPrinted>2026-04-30T07:33:17Z</cp:lastPrinted>
  <dcterms:created xsi:type="dcterms:W3CDTF">2015-06-05T18:19:34Z</dcterms:created>
  <dcterms:modified xsi:type="dcterms:W3CDTF">2026-05-11T00:56:51Z</dcterms:modified>
</cp:coreProperties>
</file>