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E:\Users\smac6994\Downloads\OneDrive_1_2025-6-11\"/>
    </mc:Choice>
  </mc:AlternateContent>
  <xr:revisionPtr revIDLastSave="0" documentId="13_ncr:1_{3AB3703C-BC1D-4A53-8ADE-AAEA35CB1699}" xr6:coauthVersionLast="47" xr6:coauthVersionMax="47" xr10:uidLastSave="{00000000-0000-0000-0000-000000000000}"/>
  <bookViews>
    <workbookView xWindow="22932" yWindow="-108" windowWidth="23256" windowHeight="12456" tabRatio="605" xr2:uid="{00000000-000D-0000-FFFF-FFFF00000000}"/>
  </bookViews>
  <sheets>
    <sheet name="審査票" sheetId="6" r:id="rId1"/>
    <sheet name="記載要領" sheetId="14" r:id="rId2"/>
    <sheet name="記入例" sheetId="9" r:id="rId3"/>
  </sheets>
  <definedNames>
    <definedName name="_xlnm.Print_Area" localSheetId="1">記載要領!$A$1:$E$28</definedName>
    <definedName name="_xlnm.Print_Area" localSheetId="0">審査票!$A$1:$AD$57</definedName>
    <definedName name="_xlnm.Print_Titles" localSheetId="1">記載要領!$1:$2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6" l="1"/>
  <c r="C59" i="6"/>
  <c r="BI120" i="6" l="1"/>
  <c r="CD120" i="6" s="1"/>
  <c r="BN120" i="6" s="1"/>
  <c r="BX120" i="6"/>
  <c r="BR120" i="6"/>
  <c r="BS120" i="6"/>
  <c r="BK120" i="6"/>
  <c r="BL120" i="6" s="1"/>
  <c r="AG120" i="6"/>
  <c r="M120" i="6"/>
  <c r="L120" i="6"/>
  <c r="K120" i="6"/>
  <c r="BI118" i="6"/>
  <c r="CD118" i="6" s="1"/>
  <c r="BN118" i="6" s="1"/>
  <c r="BX118" i="6"/>
  <c r="BR118" i="6"/>
  <c r="BT118" i="6" s="1"/>
  <c r="BU118" i="6" s="1"/>
  <c r="BS118" i="6"/>
  <c r="BK118" i="6"/>
  <c r="BL118" i="6" s="1"/>
  <c r="AG118" i="6"/>
  <c r="M118" i="6"/>
  <c r="L118" i="6"/>
  <c r="K118" i="6"/>
  <c r="BI116" i="6"/>
  <c r="BX116" i="6"/>
  <c r="BR116" i="6"/>
  <c r="BS116" i="6"/>
  <c r="BT116" i="6" s="1"/>
  <c r="BV116" i="6" s="1"/>
  <c r="BW116" i="6" s="1"/>
  <c r="BK116" i="6"/>
  <c r="BL116" i="6" s="1"/>
  <c r="AG116" i="6"/>
  <c r="M116" i="6"/>
  <c r="L116" i="6"/>
  <c r="K116" i="6"/>
  <c r="BI114" i="6"/>
  <c r="CD114" i="6" s="1"/>
  <c r="BN114" i="6" s="1"/>
  <c r="BO114" i="6" s="1"/>
  <c r="BX114" i="6"/>
  <c r="BR114" i="6"/>
  <c r="BS114" i="6"/>
  <c r="BK114" i="6"/>
  <c r="AG114" i="6"/>
  <c r="M114" i="6"/>
  <c r="L114" i="6"/>
  <c r="K114" i="6"/>
  <c r="BI112" i="6"/>
  <c r="BY112" i="6" s="1"/>
  <c r="BX112" i="6"/>
  <c r="BR112" i="6"/>
  <c r="BS112" i="6"/>
  <c r="BK112" i="6"/>
  <c r="BL112" i="6" s="1"/>
  <c r="AG112" i="6"/>
  <c r="M112" i="6"/>
  <c r="L112" i="6"/>
  <c r="K112" i="6"/>
  <c r="BI110" i="6"/>
  <c r="BX110" i="6"/>
  <c r="BR110" i="6"/>
  <c r="BS110" i="6"/>
  <c r="BK110" i="6"/>
  <c r="BL110" i="6"/>
  <c r="AG110" i="6"/>
  <c r="M110" i="6"/>
  <c r="L110" i="6"/>
  <c r="K110" i="6"/>
  <c r="BI108" i="6"/>
  <c r="CD108" i="6" s="1"/>
  <c r="BN108" i="6" s="1"/>
  <c r="BX108" i="6"/>
  <c r="BR108" i="6"/>
  <c r="BS108" i="6"/>
  <c r="BK108" i="6"/>
  <c r="BL108" i="6" s="1"/>
  <c r="AG108" i="6"/>
  <c r="M108" i="6"/>
  <c r="L108" i="6"/>
  <c r="K108" i="6"/>
  <c r="BI106" i="6"/>
  <c r="BZ106" i="6" s="1"/>
  <c r="BX106" i="6"/>
  <c r="BR106" i="6"/>
  <c r="BS106" i="6"/>
  <c r="BK106" i="6"/>
  <c r="BL106" i="6" s="1"/>
  <c r="AG106" i="6"/>
  <c r="M106" i="6"/>
  <c r="L106" i="6"/>
  <c r="K106" i="6"/>
  <c r="BI104" i="6"/>
  <c r="BZ104" i="6" s="1"/>
  <c r="BX104" i="6"/>
  <c r="BR104" i="6"/>
  <c r="BS104" i="6"/>
  <c r="BK104" i="6"/>
  <c r="BL104" i="6" s="1"/>
  <c r="AG104" i="6"/>
  <c r="M104" i="6"/>
  <c r="L104" i="6"/>
  <c r="K104" i="6"/>
  <c r="BI102" i="6"/>
  <c r="BX102" i="6"/>
  <c r="BR102" i="6"/>
  <c r="BS102" i="6"/>
  <c r="BK102" i="6"/>
  <c r="BL102" i="6" s="1"/>
  <c r="AG102" i="6"/>
  <c r="M102" i="6"/>
  <c r="L102" i="6"/>
  <c r="K102" i="6"/>
  <c r="BI100" i="6"/>
  <c r="BZ100" i="6" s="1"/>
  <c r="BX100" i="6"/>
  <c r="BR100" i="6"/>
  <c r="BS100" i="6"/>
  <c r="BK100" i="6"/>
  <c r="BL100" i="6" s="1"/>
  <c r="AG100" i="6"/>
  <c r="M100" i="6"/>
  <c r="L100" i="6"/>
  <c r="K100" i="6"/>
  <c r="BI98" i="6"/>
  <c r="BZ98" i="6" s="1"/>
  <c r="BX98" i="6"/>
  <c r="BR98" i="6"/>
  <c r="BS98" i="6"/>
  <c r="BK98" i="6"/>
  <c r="BL98" i="6" s="1"/>
  <c r="AG98" i="6"/>
  <c r="M98" i="6"/>
  <c r="L98" i="6"/>
  <c r="K98" i="6"/>
  <c r="BI96" i="6"/>
  <c r="BZ96" i="6" s="1"/>
  <c r="BX96" i="6"/>
  <c r="BR96" i="6"/>
  <c r="BS96" i="6"/>
  <c r="BK96" i="6"/>
  <c r="BL96" i="6" s="1"/>
  <c r="AG96" i="6"/>
  <c r="M96" i="6"/>
  <c r="L96" i="6"/>
  <c r="K96" i="6"/>
  <c r="BI94" i="6"/>
  <c r="CD94" i="6" s="1"/>
  <c r="BN94" i="6" s="1"/>
  <c r="AY94" i="6" s="1"/>
  <c r="BX94" i="6"/>
  <c r="BR94" i="6"/>
  <c r="BS94" i="6"/>
  <c r="BK94" i="6"/>
  <c r="BL94" i="6" s="1"/>
  <c r="AG94" i="6"/>
  <c r="M94" i="6"/>
  <c r="L94" i="6"/>
  <c r="K94" i="6"/>
  <c r="BI92" i="6"/>
  <c r="CD92" i="6" s="1"/>
  <c r="BN92" i="6" s="1"/>
  <c r="BX92" i="6"/>
  <c r="BR92" i="6"/>
  <c r="BS92" i="6"/>
  <c r="BT92" i="6" s="1"/>
  <c r="BK92" i="6"/>
  <c r="BL92" i="6" s="1"/>
  <c r="AG92" i="6"/>
  <c r="M92" i="6"/>
  <c r="L92" i="6"/>
  <c r="K92" i="6"/>
  <c r="BI90" i="6"/>
  <c r="CD90" i="6" s="1"/>
  <c r="BN90" i="6" s="1"/>
  <c r="AO90" i="6" s="1"/>
  <c r="BX90" i="6"/>
  <c r="BR90" i="6"/>
  <c r="BS90" i="6"/>
  <c r="BK90" i="6"/>
  <c r="BL90" i="6"/>
  <c r="AG90" i="6"/>
  <c r="M90" i="6"/>
  <c r="L90" i="6"/>
  <c r="K90" i="6"/>
  <c r="BI88" i="6"/>
  <c r="BY88" i="6" s="1"/>
  <c r="BX88" i="6"/>
  <c r="BR88" i="6"/>
  <c r="BT88" i="6" s="1"/>
  <c r="BV88" i="6" s="1"/>
  <c r="BW88" i="6" s="1"/>
  <c r="BS88" i="6"/>
  <c r="BK88" i="6"/>
  <c r="BL88" i="6" s="1"/>
  <c r="AG88" i="6"/>
  <c r="M88" i="6"/>
  <c r="L88" i="6"/>
  <c r="K88" i="6"/>
  <c r="BI86" i="6"/>
  <c r="CD86" i="6" s="1"/>
  <c r="BN86" i="6" s="1"/>
  <c r="BX86" i="6"/>
  <c r="BR86" i="6"/>
  <c r="BS86" i="6"/>
  <c r="BK86" i="6"/>
  <c r="BL86" i="6"/>
  <c r="AG86" i="6"/>
  <c r="M86" i="6"/>
  <c r="L86" i="6"/>
  <c r="K86" i="6"/>
  <c r="BI84" i="6"/>
  <c r="CD84" i="6" s="1"/>
  <c r="BN84" i="6" s="1"/>
  <c r="BX84" i="6"/>
  <c r="BR84" i="6"/>
  <c r="BS84" i="6"/>
  <c r="BK84" i="6"/>
  <c r="BL84" i="6" s="1"/>
  <c r="AG84" i="6"/>
  <c r="M84" i="6"/>
  <c r="L84" i="6"/>
  <c r="K84" i="6"/>
  <c r="BI82" i="6"/>
  <c r="CD82" i="6" s="1"/>
  <c r="BN82" i="6" s="1"/>
  <c r="BO82" i="6" s="1"/>
  <c r="BX82" i="6"/>
  <c r="BR82" i="6"/>
  <c r="BS82" i="6"/>
  <c r="BK82" i="6"/>
  <c r="BL82" i="6" s="1"/>
  <c r="AG82" i="6"/>
  <c r="M82" i="6"/>
  <c r="L82" i="6"/>
  <c r="K82" i="6"/>
  <c r="BI80" i="6"/>
  <c r="CD80" i="6" s="1"/>
  <c r="BN80" i="6" s="1"/>
  <c r="BX80" i="6"/>
  <c r="BR80" i="6"/>
  <c r="BS80" i="6"/>
  <c r="BK80" i="6"/>
  <c r="BL80" i="6" s="1"/>
  <c r="AG80" i="6"/>
  <c r="M80" i="6"/>
  <c r="L80" i="6"/>
  <c r="K80" i="6"/>
  <c r="BI78" i="6"/>
  <c r="BY78" i="6" s="1"/>
  <c r="BX78" i="6"/>
  <c r="BR78" i="6"/>
  <c r="BS78" i="6"/>
  <c r="BK78" i="6"/>
  <c r="BL78" i="6" s="1"/>
  <c r="AG78" i="6"/>
  <c r="M78" i="6"/>
  <c r="L78" i="6"/>
  <c r="K78" i="6"/>
  <c r="BI76" i="6"/>
  <c r="CD76" i="6" s="1"/>
  <c r="BN76" i="6" s="1"/>
  <c r="BX76" i="6"/>
  <c r="BR76" i="6"/>
  <c r="BT76" i="6" s="1"/>
  <c r="BU76" i="6" s="1"/>
  <c r="BS76" i="6"/>
  <c r="BK76" i="6"/>
  <c r="BL76" i="6" s="1"/>
  <c r="AG76" i="6"/>
  <c r="M76" i="6"/>
  <c r="L76" i="6"/>
  <c r="K76" i="6"/>
  <c r="BI74" i="6"/>
  <c r="CD74" i="6" s="1"/>
  <c r="BN74" i="6" s="1"/>
  <c r="BX74" i="6"/>
  <c r="BR74" i="6"/>
  <c r="BS74" i="6"/>
  <c r="BK74" i="6"/>
  <c r="BL74" i="6" s="1"/>
  <c r="AG74" i="6"/>
  <c r="M74" i="6"/>
  <c r="L74" i="6"/>
  <c r="K74" i="6"/>
  <c r="BI72" i="6"/>
  <c r="BZ72" i="6" s="1"/>
  <c r="BX72" i="6"/>
  <c r="BR72" i="6"/>
  <c r="BS72" i="6"/>
  <c r="BK72" i="6"/>
  <c r="BL72" i="6" s="1"/>
  <c r="AG72" i="6"/>
  <c r="M72" i="6"/>
  <c r="L72" i="6"/>
  <c r="K72" i="6"/>
  <c r="BI70" i="6"/>
  <c r="CD70" i="6" s="1"/>
  <c r="BN70" i="6" s="1"/>
  <c r="BX70" i="6"/>
  <c r="BR70" i="6"/>
  <c r="BS70" i="6"/>
  <c r="BK70" i="6"/>
  <c r="BL70" i="6" s="1"/>
  <c r="AG70" i="6"/>
  <c r="M70" i="6"/>
  <c r="L70" i="6"/>
  <c r="K70" i="6"/>
  <c r="BI68" i="6"/>
  <c r="CD68" i="6" s="1"/>
  <c r="BN68" i="6" s="1"/>
  <c r="BX68" i="6"/>
  <c r="BR68" i="6"/>
  <c r="BS68" i="6"/>
  <c r="BK68" i="6"/>
  <c r="BL68" i="6" s="1"/>
  <c r="AG68" i="6"/>
  <c r="M68" i="6"/>
  <c r="L68" i="6"/>
  <c r="K68" i="6"/>
  <c r="BI66" i="6"/>
  <c r="BY66" i="6" s="1"/>
  <c r="BX66" i="6"/>
  <c r="BR66" i="6"/>
  <c r="BS66" i="6"/>
  <c r="BK66" i="6"/>
  <c r="BL66" i="6" s="1"/>
  <c r="AG66" i="6"/>
  <c r="M66" i="6"/>
  <c r="L66" i="6"/>
  <c r="K66" i="6"/>
  <c r="BI64" i="6"/>
  <c r="CD64" i="6" s="1"/>
  <c r="BN64" i="6" s="1"/>
  <c r="BX64" i="6"/>
  <c r="BR64" i="6"/>
  <c r="BS64" i="6"/>
  <c r="BK64" i="6"/>
  <c r="BL64" i="6" s="1"/>
  <c r="AG64" i="6"/>
  <c r="M64" i="6"/>
  <c r="L64" i="6"/>
  <c r="K64" i="6"/>
  <c r="BI62" i="6"/>
  <c r="CD62" i="6" s="1"/>
  <c r="BN62" i="6" s="1"/>
  <c r="BO62" i="6" s="1"/>
  <c r="AS62" i="6" s="1"/>
  <c r="BX62" i="6"/>
  <c r="BR62" i="6"/>
  <c r="BS62" i="6"/>
  <c r="BT62" i="6"/>
  <c r="BK62" i="6"/>
  <c r="BL62" i="6" s="1"/>
  <c r="AG62" i="6"/>
  <c r="M62" i="6"/>
  <c r="L62" i="6"/>
  <c r="K62" i="6"/>
  <c r="W59" i="6"/>
  <c r="U59" i="6"/>
  <c r="T59" i="6"/>
  <c r="S59" i="6"/>
  <c r="R59" i="6"/>
  <c r="Q59" i="6"/>
  <c r="BI12" i="6"/>
  <c r="CD12" i="6" s="1"/>
  <c r="BN12" i="6" s="1"/>
  <c r="AM12" i="6" s="1"/>
  <c r="BK12" i="6"/>
  <c r="BL12" i="6" s="1"/>
  <c r="BI42" i="6"/>
  <c r="BZ42" i="6" s="1"/>
  <c r="BX42" i="6"/>
  <c r="BR42" i="6"/>
  <c r="BS42" i="6"/>
  <c r="BK42" i="6"/>
  <c r="BL42" i="6" s="1"/>
  <c r="BI40" i="6"/>
  <c r="CD40" i="6" s="1"/>
  <c r="BN40" i="6" s="1"/>
  <c r="BO40" i="6" s="1"/>
  <c r="BX40" i="6"/>
  <c r="BR40" i="6"/>
  <c r="BS40" i="6"/>
  <c r="BT40" i="6" s="1"/>
  <c r="BV40" i="6" s="1"/>
  <c r="BW40" i="6" s="1"/>
  <c r="BK40" i="6"/>
  <c r="BL40" i="6" s="1"/>
  <c r="AG40" i="6"/>
  <c r="BI38" i="6"/>
  <c r="CD38" i="6" s="1"/>
  <c r="BN38" i="6" s="1"/>
  <c r="BX38" i="6"/>
  <c r="BR38" i="6"/>
  <c r="BS38" i="6"/>
  <c r="BT38" i="6"/>
  <c r="BU38" i="6" s="1"/>
  <c r="BK38" i="6"/>
  <c r="BL38" i="6" s="1"/>
  <c r="AG38" i="6"/>
  <c r="BI36" i="6"/>
  <c r="CD36" i="6" s="1"/>
  <c r="BN36" i="6" s="1"/>
  <c r="BX36" i="6"/>
  <c r="BR36" i="6"/>
  <c r="BS36" i="6"/>
  <c r="BK36" i="6"/>
  <c r="BL36" i="6" s="1"/>
  <c r="AG36" i="6"/>
  <c r="BI34" i="6"/>
  <c r="CD34" i="6" s="1"/>
  <c r="BN34" i="6" s="1"/>
  <c r="BX34" i="6"/>
  <c r="BR34" i="6"/>
  <c r="BS34" i="6"/>
  <c r="BK34" i="6"/>
  <c r="BL34" i="6" s="1"/>
  <c r="AG34" i="6"/>
  <c r="BI32" i="6"/>
  <c r="BZ32" i="6" s="1"/>
  <c r="BX32" i="6"/>
  <c r="BR32" i="6"/>
  <c r="BT32" i="6" s="1"/>
  <c r="BS32" i="6"/>
  <c r="BK32" i="6"/>
  <c r="BL32" i="6" s="1"/>
  <c r="AG32" i="6"/>
  <c r="BI30" i="6"/>
  <c r="BX30" i="6"/>
  <c r="BR30" i="6"/>
  <c r="BS30" i="6"/>
  <c r="BK30" i="6"/>
  <c r="BL30" i="6" s="1"/>
  <c r="AG30" i="6"/>
  <c r="BI28" i="6"/>
  <c r="CD28" i="6" s="1"/>
  <c r="BN28" i="6" s="1"/>
  <c r="BX28" i="6"/>
  <c r="BR28" i="6"/>
  <c r="BT28" i="6" s="1"/>
  <c r="BS28" i="6"/>
  <c r="BK28" i="6"/>
  <c r="BL28" i="6" s="1"/>
  <c r="AG28" i="6"/>
  <c r="BI26" i="6"/>
  <c r="CD26" i="6" s="1"/>
  <c r="BN26" i="6" s="1"/>
  <c r="BX26" i="6"/>
  <c r="BR26" i="6"/>
  <c r="BS26" i="6"/>
  <c r="BT26" i="6"/>
  <c r="BV26" i="6" s="1"/>
  <c r="BW26" i="6" s="1"/>
  <c r="BK26" i="6"/>
  <c r="BL26" i="6" s="1"/>
  <c r="AG26" i="6"/>
  <c r="BI24" i="6"/>
  <c r="BZ24" i="6" s="1"/>
  <c r="BX24" i="6"/>
  <c r="BR24" i="6"/>
  <c r="BS24" i="6"/>
  <c r="BK24" i="6"/>
  <c r="BL24" i="6" s="1"/>
  <c r="AG24" i="6"/>
  <c r="BI22" i="6"/>
  <c r="CD22" i="6" s="1"/>
  <c r="BN22" i="6" s="1"/>
  <c r="BX22" i="6"/>
  <c r="BR22" i="6"/>
  <c r="BS22" i="6"/>
  <c r="BK22" i="6"/>
  <c r="BL22" i="6" s="1"/>
  <c r="AG22" i="6"/>
  <c r="BI20" i="6"/>
  <c r="CD20" i="6" s="1"/>
  <c r="BN20" i="6" s="1"/>
  <c r="BA20" i="6" s="1"/>
  <c r="AX20" i="6" s="1"/>
  <c r="BX20" i="6"/>
  <c r="BR20" i="6"/>
  <c r="BS20" i="6"/>
  <c r="BK20" i="6"/>
  <c r="BL20" i="6" s="1"/>
  <c r="AG20" i="6"/>
  <c r="BI18" i="6"/>
  <c r="CD18" i="6" s="1"/>
  <c r="BN18" i="6" s="1"/>
  <c r="BO18" i="6" s="1"/>
  <c r="BX18" i="6"/>
  <c r="BR18" i="6"/>
  <c r="BS18" i="6"/>
  <c r="BK18" i="6"/>
  <c r="BL18" i="6" s="1"/>
  <c r="AG18" i="6"/>
  <c r="BI16" i="6"/>
  <c r="CD16" i="6" s="1"/>
  <c r="BN16" i="6" s="1"/>
  <c r="BO16" i="6" s="1"/>
  <c r="BX16" i="6"/>
  <c r="BR16" i="6"/>
  <c r="BS16" i="6"/>
  <c r="BK16" i="6"/>
  <c r="BL16" i="6" s="1"/>
  <c r="AG16" i="6"/>
  <c r="BI14" i="6"/>
  <c r="BZ14" i="6" s="1"/>
  <c r="BX14" i="6"/>
  <c r="BR14" i="6"/>
  <c r="BS14" i="6"/>
  <c r="BK14" i="6"/>
  <c r="BL14" i="6"/>
  <c r="AG14" i="6"/>
  <c r="BX12" i="6"/>
  <c r="BR12" i="6"/>
  <c r="BS12" i="6"/>
  <c r="AG12" i="6"/>
  <c r="AG7" i="6"/>
  <c r="H7" i="6" s="1"/>
  <c r="BJ40" i="9"/>
  <c r="CE40" i="9" s="1"/>
  <c r="BO40" i="9" s="1"/>
  <c r="BY40" i="9"/>
  <c r="BS40" i="9"/>
  <c r="BU40" i="9" s="1"/>
  <c r="BV40" i="9" s="1"/>
  <c r="BT40" i="9"/>
  <c r="BL40" i="9"/>
  <c r="AH40" i="9"/>
  <c r="BJ38" i="9"/>
  <c r="CE38" i="9" s="1"/>
  <c r="BY38" i="9"/>
  <c r="BS38" i="9"/>
  <c r="BT38" i="9"/>
  <c r="BL38" i="9"/>
  <c r="AH38" i="9"/>
  <c r="BJ36" i="9"/>
  <c r="CE36" i="9" s="1"/>
  <c r="BY36" i="9"/>
  <c r="BS36" i="9"/>
  <c r="BU36" i="9" s="1"/>
  <c r="BV36" i="9" s="1"/>
  <c r="BT36" i="9"/>
  <c r="BL36" i="9"/>
  <c r="AH36" i="9"/>
  <c r="BJ34" i="9"/>
  <c r="CE34" i="9" s="1"/>
  <c r="BY34" i="9"/>
  <c r="BS34" i="9"/>
  <c r="BT34" i="9"/>
  <c r="BL34" i="9"/>
  <c r="AH34" i="9"/>
  <c r="BJ32" i="9"/>
  <c r="CE32" i="9" s="1"/>
  <c r="BY32" i="9"/>
  <c r="BS32" i="9"/>
  <c r="BU32" i="9" s="1"/>
  <c r="BT32" i="9"/>
  <c r="BL32" i="9"/>
  <c r="AH32" i="9"/>
  <c r="BJ30" i="9"/>
  <c r="CE30" i="9" s="1"/>
  <c r="BY30" i="9"/>
  <c r="BS30" i="9"/>
  <c r="BT30" i="9"/>
  <c r="BL30" i="9"/>
  <c r="AH30" i="9"/>
  <c r="BJ28" i="9"/>
  <c r="CA28" i="9" s="1"/>
  <c r="BY28" i="9"/>
  <c r="BS28" i="9"/>
  <c r="BU28" i="9" s="1"/>
  <c r="BT28" i="9"/>
  <c r="BL28" i="9"/>
  <c r="AH28" i="9"/>
  <c r="BJ26" i="9"/>
  <c r="CE26" i="9" s="1"/>
  <c r="BY26" i="9"/>
  <c r="BS26" i="9"/>
  <c r="BT26" i="9"/>
  <c r="BL26" i="9"/>
  <c r="AH26" i="9"/>
  <c r="BJ24" i="9"/>
  <c r="BY24" i="9"/>
  <c r="BS24" i="9"/>
  <c r="BU24" i="9" s="1"/>
  <c r="BT24" i="9"/>
  <c r="BL24" i="9"/>
  <c r="AH24" i="9"/>
  <c r="BJ22" i="9"/>
  <c r="CE22" i="9" s="1"/>
  <c r="BY22" i="9"/>
  <c r="BS22" i="9"/>
  <c r="BT22" i="9"/>
  <c r="BL22" i="9"/>
  <c r="AH22" i="9"/>
  <c r="BJ20" i="9"/>
  <c r="BY20" i="9"/>
  <c r="BS20" i="9"/>
  <c r="BU20" i="9" s="1"/>
  <c r="BV20" i="9" s="1"/>
  <c r="BM20" i="9" s="1"/>
  <c r="BT20" i="9"/>
  <c r="BL20" i="9"/>
  <c r="AH20" i="9"/>
  <c r="BJ18" i="9"/>
  <c r="CE18" i="9" s="1"/>
  <c r="BY18" i="9"/>
  <c r="BS18" i="9"/>
  <c r="BT18" i="9"/>
  <c r="BL18" i="9"/>
  <c r="AH18" i="9"/>
  <c r="BJ16" i="9"/>
  <c r="CE16" i="9" s="1"/>
  <c r="BY16" i="9"/>
  <c r="BS16" i="9"/>
  <c r="BT16" i="9"/>
  <c r="BL16" i="9"/>
  <c r="AH16" i="9"/>
  <c r="BJ14" i="9"/>
  <c r="CE14" i="9" s="1"/>
  <c r="BY14" i="9"/>
  <c r="BS14" i="9"/>
  <c r="BT14" i="9"/>
  <c r="BL14" i="9"/>
  <c r="BM14" i="9" s="1"/>
  <c r="AH14" i="9"/>
  <c r="BJ12" i="9"/>
  <c r="CE12" i="9" s="1"/>
  <c r="BY12" i="9"/>
  <c r="BS12" i="9"/>
  <c r="BT12" i="9"/>
  <c r="BL12" i="9"/>
  <c r="AH12" i="9"/>
  <c r="H6" i="9"/>
  <c r="H6" i="6"/>
  <c r="M40" i="6"/>
  <c r="L40" i="6"/>
  <c r="K40" i="6"/>
  <c r="K14" i="6"/>
  <c r="L14" i="6"/>
  <c r="M14" i="6"/>
  <c r="K16" i="6"/>
  <c r="L16" i="6"/>
  <c r="M16" i="6"/>
  <c r="K18" i="6"/>
  <c r="L18" i="6"/>
  <c r="M18" i="6"/>
  <c r="K20" i="6"/>
  <c r="L20" i="6"/>
  <c r="M20" i="6"/>
  <c r="K22" i="6"/>
  <c r="L22" i="6"/>
  <c r="M22" i="6"/>
  <c r="K24" i="6"/>
  <c r="L24" i="6"/>
  <c r="M24" i="6"/>
  <c r="K26" i="6"/>
  <c r="L26" i="6"/>
  <c r="M26" i="6"/>
  <c r="K28" i="6"/>
  <c r="L28" i="6"/>
  <c r="M28" i="6"/>
  <c r="K30" i="6"/>
  <c r="L30" i="6"/>
  <c r="M30" i="6"/>
  <c r="K32" i="6"/>
  <c r="L32" i="6"/>
  <c r="M32" i="6"/>
  <c r="K34" i="6"/>
  <c r="L34" i="6"/>
  <c r="M34" i="6"/>
  <c r="K36" i="6"/>
  <c r="L36" i="6"/>
  <c r="M36" i="6"/>
  <c r="K38" i="6"/>
  <c r="L38" i="6"/>
  <c r="M38" i="6"/>
  <c r="L12" i="6"/>
  <c r="M12" i="6"/>
  <c r="K12" i="6"/>
  <c r="BZ114" i="6"/>
  <c r="BY90" i="6"/>
  <c r="BZ108" i="6"/>
  <c r="BZ120" i="6"/>
  <c r="CD100" i="6"/>
  <c r="BN100" i="6" s="1"/>
  <c r="BO100" i="6" s="1"/>
  <c r="BY108" i="6"/>
  <c r="BY114" i="6"/>
  <c r="BY118" i="6"/>
  <c r="BY120" i="6"/>
  <c r="BZ34" i="6"/>
  <c r="BZ118" i="6"/>
  <c r="BZ92" i="6"/>
  <c r="BO12" i="6"/>
  <c r="BA120" i="6"/>
  <c r="BY92" i="6"/>
  <c r="AS114" i="6"/>
  <c r="AO118" i="6"/>
  <c r="AN118" i="6" s="1"/>
  <c r="AJ118" i="6" s="1"/>
  <c r="BY32" i="6"/>
  <c r="AU114" i="6"/>
  <c r="AT114" i="6" s="1"/>
  <c r="AP114" i="6" s="1"/>
  <c r="AM90" i="6"/>
  <c r="AO114" i="6"/>
  <c r="AN114" i="6" s="1"/>
  <c r="BT100" i="6" l="1"/>
  <c r="BE18" i="6"/>
  <c r="BT42" i="6"/>
  <c r="BT82" i="6"/>
  <c r="BA26" i="6"/>
  <c r="BT106" i="6"/>
  <c r="BT12" i="6"/>
  <c r="BT16" i="6"/>
  <c r="BV16" i="6" s="1"/>
  <c r="BW16" i="6" s="1"/>
  <c r="BT120" i="6"/>
  <c r="BV120" i="6" s="1"/>
  <c r="BW120" i="6" s="1"/>
  <c r="BT78" i="6"/>
  <c r="BT94" i="6"/>
  <c r="BV94" i="6" s="1"/>
  <c r="BW94" i="6" s="1"/>
  <c r="BY86" i="6"/>
  <c r="BZ86" i="6"/>
  <c r="BO20" i="6"/>
  <c r="BG20" i="6" s="1"/>
  <c r="BD20" i="6" s="1"/>
  <c r="BY20" i="6"/>
  <c r="AM20" i="6"/>
  <c r="BY72" i="6"/>
  <c r="BZ20" i="6"/>
  <c r="BY14" i="6"/>
  <c r="CA14" i="6" s="1"/>
  <c r="CB14" i="6" s="1"/>
  <c r="CC14" i="6" s="1"/>
  <c r="BA18" i="6"/>
  <c r="AX18" i="6" s="1"/>
  <c r="AY20" i="6"/>
  <c r="BU100" i="6"/>
  <c r="BV100" i="6"/>
  <c r="BW100" i="6" s="1"/>
  <c r="BU92" i="6"/>
  <c r="BV92" i="6"/>
  <c r="BW92" i="6" s="1"/>
  <c r="BV32" i="6"/>
  <c r="BW32" i="6" s="1"/>
  <c r="BU32" i="6"/>
  <c r="BY106" i="6"/>
  <c r="CA106" i="6" s="1"/>
  <c r="CB106" i="6" s="1"/>
  <c r="CC106" i="6" s="1"/>
  <c r="BT18" i="6"/>
  <c r="BT20" i="6"/>
  <c r="BE16" i="6"/>
  <c r="AO82" i="6"/>
  <c r="AN82" i="6" s="1"/>
  <c r="AK82" i="6" s="1"/>
  <c r="BU26" i="9"/>
  <c r="BV26" i="9" s="1"/>
  <c r="BM26" i="9" s="1"/>
  <c r="BT72" i="6"/>
  <c r="BT86" i="6"/>
  <c r="BV86" i="6" s="1"/>
  <c r="BW86" i="6" s="1"/>
  <c r="BT102" i="6"/>
  <c r="BM40" i="9"/>
  <c r="AY118" i="6"/>
  <c r="CD106" i="6"/>
  <c r="BN106" i="6" s="1"/>
  <c r="BA106" i="6" s="1"/>
  <c r="BZ36" i="9"/>
  <c r="BM36" i="9"/>
  <c r="BY100" i="6"/>
  <c r="BV38" i="6"/>
  <c r="BW38" i="6" s="1"/>
  <c r="BT110" i="6"/>
  <c r="BZ30" i="9"/>
  <c r="CA40" i="9"/>
  <c r="BZ38" i="6"/>
  <c r="BW32" i="9"/>
  <c r="BX32" i="9" s="1"/>
  <c r="BV32" i="9"/>
  <c r="BM32" i="9" s="1"/>
  <c r="BZ16" i="9"/>
  <c r="BU22" i="9"/>
  <c r="BV22" i="9" s="1"/>
  <c r="BM22" i="9" s="1"/>
  <c r="BY98" i="6"/>
  <c r="CA98" i="6" s="1"/>
  <c r="CB98" i="6" s="1"/>
  <c r="CC98" i="6" s="1"/>
  <c r="BY74" i="6"/>
  <c r="CD98" i="6"/>
  <c r="BN98" i="6" s="1"/>
  <c r="BA98" i="6" s="1"/>
  <c r="AZ98" i="6" s="1"/>
  <c r="AV98" i="6" s="1"/>
  <c r="BY38" i="6"/>
  <c r="BY64" i="6"/>
  <c r="CA30" i="9"/>
  <c r="BZ32" i="9"/>
  <c r="BZ22" i="9"/>
  <c r="BV24" i="9"/>
  <c r="BM24" i="9" s="1"/>
  <c r="BW24" i="9"/>
  <c r="BX24" i="9" s="1"/>
  <c r="BU14" i="9"/>
  <c r="BU30" i="9"/>
  <c r="BW36" i="9"/>
  <c r="BX36" i="9" s="1"/>
  <c r="BU12" i="9"/>
  <c r="BV12" i="9" s="1"/>
  <c r="BM12" i="9" s="1"/>
  <c r="BZ34" i="9"/>
  <c r="CD88" i="6"/>
  <c r="BN88" i="6" s="1"/>
  <c r="BO88" i="6" s="1"/>
  <c r="AU88" i="6" s="1"/>
  <c r="AR88" i="6" s="1"/>
  <c r="CD112" i="6"/>
  <c r="BN112" i="6" s="1"/>
  <c r="AM112" i="6" s="1"/>
  <c r="AY82" i="6"/>
  <c r="BY70" i="6"/>
  <c r="AM16" i="6"/>
  <c r="BO90" i="6"/>
  <c r="AU90" i="6" s="1"/>
  <c r="BZ90" i="6"/>
  <c r="CA90" i="6" s="1"/>
  <c r="CB90" i="6" s="1"/>
  <c r="CC90" i="6" s="1"/>
  <c r="AO16" i="6"/>
  <c r="AL16" i="6" s="1"/>
  <c r="BY16" i="6"/>
  <c r="BY82" i="6"/>
  <c r="AR114" i="6"/>
  <c r="AY16" i="6"/>
  <c r="AY62" i="6"/>
  <c r="BV18" i="6"/>
  <c r="BW18" i="6" s="1"/>
  <c r="BU18" i="6"/>
  <c r="BV28" i="6"/>
  <c r="BW28" i="6" s="1"/>
  <c r="BU28" i="6"/>
  <c r="BV20" i="6"/>
  <c r="BW20" i="6" s="1"/>
  <c r="BU20" i="6"/>
  <c r="BE12" i="6"/>
  <c r="AM36" i="6"/>
  <c r="AO40" i="6"/>
  <c r="AL40" i="6" s="1"/>
  <c r="BU88" i="6"/>
  <c r="AM62" i="6"/>
  <c r="BT90" i="6"/>
  <c r="BT98" i="6"/>
  <c r="AU62" i="6"/>
  <c r="AR62" i="6" s="1"/>
  <c r="CD32" i="6"/>
  <c r="BN32" i="6" s="1"/>
  <c r="BO32" i="6" s="1"/>
  <c r="BG32" i="6" s="1"/>
  <c r="BU40" i="6"/>
  <c r="BZ12" i="6"/>
  <c r="BT36" i="6"/>
  <c r="BU36" i="6" s="1"/>
  <c r="BT80" i="6"/>
  <c r="BT84" i="6"/>
  <c r="BT104" i="6"/>
  <c r="BV104" i="6" s="1"/>
  <c r="BW104" i="6" s="1"/>
  <c r="BT112" i="6"/>
  <c r="AY80" i="6"/>
  <c r="AO84" i="6"/>
  <c r="AS18" i="6"/>
  <c r="BU26" i="6"/>
  <c r="BE20" i="6"/>
  <c r="AO20" i="6"/>
  <c r="AL20" i="6" s="1"/>
  <c r="BZ70" i="6"/>
  <c r="BE62" i="6"/>
  <c r="BA16" i="6"/>
  <c r="AZ16" i="6" s="1"/>
  <c r="AV16" i="6" s="1"/>
  <c r="BZ62" i="6"/>
  <c r="CA86" i="6"/>
  <c r="CB86" i="6" s="1"/>
  <c r="CC86" i="6" s="1"/>
  <c r="AO12" i="6"/>
  <c r="AN12" i="6" s="1"/>
  <c r="CD96" i="6"/>
  <c r="BN96" i="6" s="1"/>
  <c r="AM96" i="6" s="1"/>
  <c r="BY34" i="6"/>
  <c r="CA34" i="6" s="1"/>
  <c r="CB34" i="6" s="1"/>
  <c r="CC34" i="6" s="1"/>
  <c r="BZ112" i="6"/>
  <c r="CA112" i="6" s="1"/>
  <c r="CB112" i="6" s="1"/>
  <c r="CC112" i="6" s="1"/>
  <c r="AM18" i="6"/>
  <c r="BT30" i="6"/>
  <c r="BT34" i="6"/>
  <c r="BT66" i="6"/>
  <c r="BV66" i="6" s="1"/>
  <c r="BW66" i="6" s="1"/>
  <c r="AY68" i="6"/>
  <c r="BT70" i="6"/>
  <c r="BU70" i="6" s="1"/>
  <c r="BV76" i="6"/>
  <c r="BW76" i="6" s="1"/>
  <c r="BT114" i="6"/>
  <c r="BV114" i="6" s="1"/>
  <c r="BW114" i="6" s="1"/>
  <c r="CA18" i="9"/>
  <c r="BZ74" i="6"/>
  <c r="CA74" i="6" s="1"/>
  <c r="CB74" i="6" s="1"/>
  <c r="CC74" i="6" s="1"/>
  <c r="BZ36" i="6"/>
  <c r="AM80" i="6"/>
  <c r="BY36" i="6"/>
  <c r="AO80" i="6"/>
  <c r="AL80" i="6" s="1"/>
  <c r="BY76" i="6"/>
  <c r="CA12" i="9"/>
  <c r="BZ12" i="9"/>
  <c r="BZ38" i="9"/>
  <c r="BO76" i="6"/>
  <c r="AS76" i="6" s="1"/>
  <c r="AO76" i="6"/>
  <c r="AN76" i="6" s="1"/>
  <c r="AL82" i="6"/>
  <c r="BY24" i="6"/>
  <c r="CA24" i="6" s="1"/>
  <c r="CB24" i="6" s="1"/>
  <c r="CC24" i="6" s="1"/>
  <c r="AY18" i="6"/>
  <c r="BY84" i="6"/>
  <c r="BY28" i="6"/>
  <c r="BA100" i="6"/>
  <c r="BZ84" i="6"/>
  <c r="AY84" i="6"/>
  <c r="CA114" i="6"/>
  <c r="CB114" i="6" s="1"/>
  <c r="CC114" i="6" s="1"/>
  <c r="BY18" i="6"/>
  <c r="BA40" i="6"/>
  <c r="AX40" i="6" s="1"/>
  <c r="CD72" i="6"/>
  <c r="BN72" i="6" s="1"/>
  <c r="BA72" i="6" s="1"/>
  <c r="AX72" i="6" s="1"/>
  <c r="BF20" i="6"/>
  <c r="BC20" i="6" s="1"/>
  <c r="AU18" i="6"/>
  <c r="AR18" i="6" s="1"/>
  <c r="AS16" i="6"/>
  <c r="CD24" i="6"/>
  <c r="BN24" i="6" s="1"/>
  <c r="BO24" i="6" s="1"/>
  <c r="AY100" i="6"/>
  <c r="BY80" i="6"/>
  <c r="BG12" i="6"/>
  <c r="BF12" i="6" s="1"/>
  <c r="BB12" i="6" s="1"/>
  <c r="BZ80" i="6"/>
  <c r="BO84" i="6"/>
  <c r="BG84" i="6" s="1"/>
  <c r="BZ18" i="6"/>
  <c r="BG18" i="6"/>
  <c r="BF18" i="6" s="1"/>
  <c r="BB18" i="6" s="1"/>
  <c r="BG16" i="6"/>
  <c r="BD16" i="6" s="1"/>
  <c r="AZ20" i="6"/>
  <c r="AV20" i="6" s="1"/>
  <c r="BZ28" i="6"/>
  <c r="AO94" i="6"/>
  <c r="AN94" i="6" s="1"/>
  <c r="AK94" i="6" s="1"/>
  <c r="BZ76" i="6"/>
  <c r="CD14" i="6"/>
  <c r="BN14" i="6" s="1"/>
  <c r="AO14" i="6" s="1"/>
  <c r="BZ18" i="9"/>
  <c r="CA32" i="9"/>
  <c r="AJ82" i="6"/>
  <c r="AS40" i="6"/>
  <c r="BE40" i="6"/>
  <c r="AU82" i="6"/>
  <c r="AT82" i="6" s="1"/>
  <c r="BE82" i="6"/>
  <c r="BO68" i="6"/>
  <c r="AU68" i="6" s="1"/>
  <c r="AK118" i="6"/>
  <c r="AU16" i="6"/>
  <c r="BA82" i="6"/>
  <c r="AZ82" i="6" s="1"/>
  <c r="AW82" i="6" s="1"/>
  <c r="AM100" i="6"/>
  <c r="BZ82" i="6"/>
  <c r="BZ22" i="6"/>
  <c r="AO100" i="6"/>
  <c r="BY40" i="6"/>
  <c r="BO26" i="6"/>
  <c r="AU26" i="6" s="1"/>
  <c r="BZ88" i="6"/>
  <c r="CA88" i="6" s="1"/>
  <c r="CB88" i="6" s="1"/>
  <c r="CC88" i="6" s="1"/>
  <c r="BY96" i="6"/>
  <c r="CA96" i="6" s="1"/>
  <c r="CB96" i="6" s="1"/>
  <c r="CC96" i="6" s="1"/>
  <c r="CA38" i="9"/>
  <c r="CA16" i="9"/>
  <c r="CA34" i="9"/>
  <c r="BZ26" i="9"/>
  <c r="BZ40" i="9"/>
  <c r="CA26" i="9"/>
  <c r="BZ14" i="9"/>
  <c r="CA22" i="9"/>
  <c r="CA14" i="9"/>
  <c r="AZ26" i="6"/>
  <c r="AX26" i="6"/>
  <c r="AO96" i="6"/>
  <c r="AL96" i="6" s="1"/>
  <c r="AY22" i="6"/>
  <c r="AO36" i="6"/>
  <c r="AN36" i="6" s="1"/>
  <c r="AJ36" i="6" s="1"/>
  <c r="AO26" i="6"/>
  <c r="BA112" i="6"/>
  <c r="CD104" i="6"/>
  <c r="BN104" i="6" s="1"/>
  <c r="AY104" i="6" s="1"/>
  <c r="BY26" i="6"/>
  <c r="AL114" i="6"/>
  <c r="BG62" i="6"/>
  <c r="BF62" i="6" s="1"/>
  <c r="BC62" i="6" s="1"/>
  <c r="BZ68" i="6"/>
  <c r="AO68" i="6"/>
  <c r="BO36" i="6"/>
  <c r="AM26" i="6"/>
  <c r="AY26" i="6"/>
  <c r="BZ64" i="6"/>
  <c r="CA118" i="6"/>
  <c r="CB118" i="6" s="1"/>
  <c r="CC118" i="6" s="1"/>
  <c r="BE90" i="6"/>
  <c r="BA94" i="6"/>
  <c r="AX94" i="6" s="1"/>
  <c r="BA68" i="6"/>
  <c r="CA32" i="6"/>
  <c r="CB32" i="6" s="1"/>
  <c r="CC32" i="6" s="1"/>
  <c r="BZ26" i="6"/>
  <c r="BY104" i="6"/>
  <c r="CA104" i="6" s="1"/>
  <c r="CB104" i="6" s="1"/>
  <c r="CC104" i="6" s="1"/>
  <c r="BY22" i="6"/>
  <c r="BY68" i="6"/>
  <c r="AY36" i="6"/>
  <c r="AK114" i="6"/>
  <c r="AJ114" i="6"/>
  <c r="BW12" i="9"/>
  <c r="BX12" i="9" s="1"/>
  <c r="CE20" i="9"/>
  <c r="BZ20" i="9"/>
  <c r="BV110" i="6"/>
  <c r="BW110" i="6" s="1"/>
  <c r="BU110" i="6"/>
  <c r="CD110" i="6"/>
  <c r="BN110" i="6" s="1"/>
  <c r="BZ110" i="6"/>
  <c r="BY110" i="6"/>
  <c r="AM40" i="6"/>
  <c r="BW28" i="9"/>
  <c r="BX28" i="9" s="1"/>
  <c r="BV28" i="9"/>
  <c r="BM28" i="9" s="1"/>
  <c r="BU116" i="6"/>
  <c r="BU16" i="9"/>
  <c r="BV12" i="6"/>
  <c r="BW12" i="6" s="1"/>
  <c r="BU12" i="6"/>
  <c r="BT14" i="6"/>
  <c r="BT24" i="6"/>
  <c r="CD30" i="6"/>
  <c r="BN30" i="6" s="1"/>
  <c r="BY30" i="6"/>
  <c r="BZ30" i="6"/>
  <c r="BT74" i="6"/>
  <c r="BZ94" i="6"/>
  <c r="BY94" i="6"/>
  <c r="BT96" i="6"/>
  <c r="BU102" i="6"/>
  <c r="BV102" i="6"/>
  <c r="BW102" i="6" s="1"/>
  <c r="BZ102" i="6"/>
  <c r="BY102" i="6"/>
  <c r="CD102" i="6"/>
  <c r="BN102" i="6" s="1"/>
  <c r="BL114" i="6"/>
  <c r="AM114" i="6"/>
  <c r="BV72" i="6"/>
  <c r="BW72" i="6" s="1"/>
  <c r="BU72" i="6"/>
  <c r="CD116" i="6"/>
  <c r="BN116" i="6" s="1"/>
  <c r="BO116" i="6" s="1"/>
  <c r="BY116" i="6"/>
  <c r="BZ116" i="6"/>
  <c r="AY40" i="6"/>
  <c r="AM94" i="6"/>
  <c r="AQ114" i="6"/>
  <c r="BA32" i="6"/>
  <c r="BO94" i="6"/>
  <c r="BG94" i="6" s="1"/>
  <c r="AS20" i="6"/>
  <c r="AU76" i="6"/>
  <c r="AT76" i="6" s="1"/>
  <c r="BW40" i="9"/>
  <c r="BX40" i="9" s="1"/>
  <c r="BW20" i="9"/>
  <c r="BX20" i="9" s="1"/>
  <c r="BU16" i="6"/>
  <c r="BU34" i="9"/>
  <c r="BU38" i="9"/>
  <c r="BT22" i="6"/>
  <c r="BV36" i="6"/>
  <c r="BW36" i="6" s="1"/>
  <c r="BU62" i="6"/>
  <c r="BV62" i="6"/>
  <c r="BW62" i="6" s="1"/>
  <c r="BT64" i="6"/>
  <c r="CD66" i="6"/>
  <c r="BN66" i="6" s="1"/>
  <c r="AO66" i="6" s="1"/>
  <c r="BZ66" i="6"/>
  <c r="CA66" i="6" s="1"/>
  <c r="CB66" i="6" s="1"/>
  <c r="CC66" i="6" s="1"/>
  <c r="BT68" i="6"/>
  <c r="BV78" i="6"/>
  <c r="BW78" i="6" s="1"/>
  <c r="BU78" i="6"/>
  <c r="CD78" i="6"/>
  <c r="BN78" i="6" s="1"/>
  <c r="AY78" i="6" s="1"/>
  <c r="BZ78" i="6"/>
  <c r="CA78" i="6" s="1"/>
  <c r="CB78" i="6" s="1"/>
  <c r="CC78" i="6" s="1"/>
  <c r="BV106" i="6"/>
  <c r="BW106" i="6" s="1"/>
  <c r="BU106" i="6"/>
  <c r="BU114" i="6"/>
  <c r="BV118" i="6"/>
  <c r="BW118" i="6" s="1"/>
  <c r="BG40" i="6"/>
  <c r="BA22" i="6"/>
  <c r="AX22" i="6" s="1"/>
  <c r="BU120" i="6"/>
  <c r="CE24" i="9"/>
  <c r="BZ24" i="9"/>
  <c r="CA24" i="9"/>
  <c r="CE28" i="9"/>
  <c r="BZ28" i="9"/>
  <c r="CB28" i="9" s="1"/>
  <c r="CC28" i="9" s="1"/>
  <c r="CD28" i="9" s="1"/>
  <c r="BV30" i="6"/>
  <c r="BW30" i="6" s="1"/>
  <c r="BU30" i="6"/>
  <c r="BV42" i="6"/>
  <c r="BW42" i="6" s="1"/>
  <c r="BU42" i="6"/>
  <c r="CD42" i="6"/>
  <c r="BN42" i="6" s="1"/>
  <c r="AM42" i="6" s="1"/>
  <c r="BY42" i="6"/>
  <c r="CA42" i="6" s="1"/>
  <c r="CB42" i="6" s="1"/>
  <c r="CC42" i="6" s="1"/>
  <c r="BU80" i="6"/>
  <c r="BV80" i="6"/>
  <c r="BW80" i="6" s="1"/>
  <c r="BV82" i="6"/>
  <c r="BW82" i="6" s="1"/>
  <c r="BU82" i="6"/>
  <c r="BU84" i="6"/>
  <c r="BV84" i="6"/>
  <c r="BW84" i="6" s="1"/>
  <c r="BT108" i="6"/>
  <c r="BU18" i="9"/>
  <c r="BW18" i="9" s="1"/>
  <c r="BX18" i="9" s="1"/>
  <c r="CA92" i="6"/>
  <c r="CB92" i="6" s="1"/>
  <c r="CC92" i="6" s="1"/>
  <c r="AO18" i="6"/>
  <c r="BA36" i="6"/>
  <c r="AM64" i="6"/>
  <c r="AM68" i="6"/>
  <c r="AM82" i="6"/>
  <c r="CA100" i="6"/>
  <c r="CB100" i="6" s="1"/>
  <c r="CC100" i="6" s="1"/>
  <c r="CA36" i="9"/>
  <c r="CB36" i="9" s="1"/>
  <c r="CC36" i="9" s="1"/>
  <c r="CA20" i="9"/>
  <c r="BA28" i="6"/>
  <c r="AM28" i="6"/>
  <c r="AY28" i="6"/>
  <c r="BO28" i="6"/>
  <c r="AO28" i="6"/>
  <c r="AO38" i="6"/>
  <c r="AM38" i="6"/>
  <c r="AY38" i="6"/>
  <c r="BA38" i="6"/>
  <c r="BO38" i="6"/>
  <c r="AY74" i="6"/>
  <c r="BO74" i="6"/>
  <c r="AS74" i="6" s="1"/>
  <c r="BA74" i="6"/>
  <c r="BA92" i="6"/>
  <c r="BO92" i="6"/>
  <c r="BG92" i="6" s="1"/>
  <c r="BF92" i="6" s="1"/>
  <c r="BB92" i="6" s="1"/>
  <c r="AY92" i="6"/>
  <c r="AO92" i="6"/>
  <c r="AL92" i="6" s="1"/>
  <c r="AM92" i="6"/>
  <c r="AO108" i="6"/>
  <c r="AL108" i="6" s="1"/>
  <c r="AY108" i="6"/>
  <c r="AY34" i="6"/>
  <c r="AM34" i="6"/>
  <c r="BO34" i="6"/>
  <c r="BE34" i="6" s="1"/>
  <c r="AO34" i="6"/>
  <c r="BA34" i="6"/>
  <c r="AM70" i="6"/>
  <c r="AO70" i="6"/>
  <c r="BO70" i="6"/>
  <c r="BE70" i="6" s="1"/>
  <c r="BA70" i="6"/>
  <c r="AX70" i="6" s="1"/>
  <c r="AY70" i="6"/>
  <c r="BO86" i="6"/>
  <c r="BA86" i="6"/>
  <c r="AX86" i="6" s="1"/>
  <c r="AO86" i="6"/>
  <c r="AM86" i="6"/>
  <c r="AY86" i="6"/>
  <c r="AZ18" i="6"/>
  <c r="AW18" i="6" s="1"/>
  <c r="CA120" i="6"/>
  <c r="CB120" i="6" s="1"/>
  <c r="CC120" i="6" s="1"/>
  <c r="CA108" i="6"/>
  <c r="CB108" i="6" s="1"/>
  <c r="CC108" i="6" s="1"/>
  <c r="CA72" i="6"/>
  <c r="CB72" i="6" s="1"/>
  <c r="CC72" i="6" s="1"/>
  <c r="AP40" i="9"/>
  <c r="BB40" i="9"/>
  <c r="BP40" i="9"/>
  <c r="AZ40" i="9"/>
  <c r="AN40" i="9"/>
  <c r="AS32" i="6"/>
  <c r="BE100" i="6"/>
  <c r="AS100" i="6"/>
  <c r="BG100" i="6"/>
  <c r="AU100" i="6"/>
  <c r="AN90" i="6"/>
  <c r="AL90" i="6"/>
  <c r="AU12" i="6"/>
  <c r="AS12" i="6"/>
  <c r="AL84" i="6"/>
  <c r="AN84" i="6"/>
  <c r="AY98" i="6"/>
  <c r="BO22" i="6"/>
  <c r="AO22" i="6"/>
  <c r="AM22" i="6"/>
  <c r="AY12" i="6"/>
  <c r="BA12" i="6"/>
  <c r="BO64" i="6"/>
  <c r="BA64" i="6"/>
  <c r="AO64" i="6"/>
  <c r="AY64" i="6"/>
  <c r="AO74" i="6"/>
  <c r="AM74" i="6"/>
  <c r="AM84" i="6"/>
  <c r="BA84" i="6"/>
  <c r="BA90" i="6"/>
  <c r="AY90" i="6"/>
  <c r="BA118" i="6"/>
  <c r="AM118" i="6"/>
  <c r="BO118" i="6"/>
  <c r="BO120" i="6"/>
  <c r="AO120" i="6"/>
  <c r="AY120" i="6"/>
  <c r="AM120" i="6"/>
  <c r="AU40" i="6"/>
  <c r="AU20" i="6"/>
  <c r="AL118" i="6"/>
  <c r="BG76" i="6"/>
  <c r="BG82" i="6"/>
  <c r="AS82" i="6"/>
  <c r="AZ120" i="6"/>
  <c r="AX120" i="6"/>
  <c r="AO62" i="6"/>
  <c r="BA62" i="6"/>
  <c r="BA76" i="6"/>
  <c r="AM76" i="6"/>
  <c r="AY76" i="6"/>
  <c r="BO80" i="6"/>
  <c r="BA80" i="6"/>
  <c r="BA108" i="6"/>
  <c r="AM108" i="6"/>
  <c r="BO108" i="6"/>
  <c r="CA20" i="6"/>
  <c r="CB20" i="6" s="1"/>
  <c r="CC20" i="6" s="1"/>
  <c r="BZ16" i="6"/>
  <c r="BZ40" i="6"/>
  <c r="BY12" i="6"/>
  <c r="BY62" i="6"/>
  <c r="CA62" i="6" s="1"/>
  <c r="CB62" i="6" s="1"/>
  <c r="CC62" i="6" s="1"/>
  <c r="BU94" i="6" l="1"/>
  <c r="BU86" i="6"/>
  <c r="CA38" i="6"/>
  <c r="CB38" i="6" s="1"/>
  <c r="CC38" i="6" s="1"/>
  <c r="CB40" i="9"/>
  <c r="CC40" i="9" s="1"/>
  <c r="CD40" i="9" s="1"/>
  <c r="BA24" i="6"/>
  <c r="AY24" i="6"/>
  <c r="AO106" i="6"/>
  <c r="AL106" i="6" s="1"/>
  <c r="AR82" i="6"/>
  <c r="CA28" i="6"/>
  <c r="CB28" i="6" s="1"/>
  <c r="CC28" i="6" s="1"/>
  <c r="BE74" i="6"/>
  <c r="AM24" i="6"/>
  <c r="AL94" i="6"/>
  <c r="AS26" i="6"/>
  <c r="AY72" i="6"/>
  <c r="AO24" i="6"/>
  <c r="AL24" i="6" s="1"/>
  <c r="AU34" i="6"/>
  <c r="CA84" i="6"/>
  <c r="CB84" i="6" s="1"/>
  <c r="CC84" i="6" s="1"/>
  <c r="AY96" i="6"/>
  <c r="AZ106" i="6"/>
  <c r="AX106" i="6"/>
  <c r="AY106" i="6"/>
  <c r="CB16" i="9"/>
  <c r="CC16" i="9" s="1"/>
  <c r="CD16" i="9" s="1"/>
  <c r="BW26" i="9"/>
  <c r="BX26" i="9" s="1"/>
  <c r="BV70" i="6"/>
  <c r="BW70" i="6" s="1"/>
  <c r="AZ72" i="6"/>
  <c r="AV72" i="6" s="1"/>
  <c r="AM106" i="6"/>
  <c r="BO106" i="6"/>
  <c r="CA40" i="6"/>
  <c r="CB40" i="6" s="1"/>
  <c r="CC40" i="6" s="1"/>
  <c r="BG88" i="6"/>
  <c r="BF88" i="6" s="1"/>
  <c r="AY88" i="6"/>
  <c r="CB30" i="9"/>
  <c r="CC30" i="9" s="1"/>
  <c r="BE88" i="6"/>
  <c r="BF16" i="6"/>
  <c r="BC16" i="6" s="1"/>
  <c r="BB20" i="6"/>
  <c r="CA36" i="6"/>
  <c r="CB36" i="6" s="1"/>
  <c r="CC36" i="6" s="1"/>
  <c r="CB38" i="9"/>
  <c r="CC38" i="9" s="1"/>
  <c r="CD38" i="9" s="1"/>
  <c r="CB34" i="9"/>
  <c r="CC34" i="9" s="1"/>
  <c r="CD34" i="9" s="1"/>
  <c r="AU32" i="6"/>
  <c r="AT32" i="6" s="1"/>
  <c r="AL76" i="6"/>
  <c r="BE32" i="6"/>
  <c r="AY32" i="6"/>
  <c r="AO32" i="6"/>
  <c r="AN32" i="6" s="1"/>
  <c r="AK32" i="6" s="1"/>
  <c r="CA64" i="6"/>
  <c r="CB64" i="6" s="1"/>
  <c r="CC64" i="6" s="1"/>
  <c r="BO112" i="6"/>
  <c r="BG112" i="6" s="1"/>
  <c r="BO96" i="6"/>
  <c r="BE96" i="6" s="1"/>
  <c r="AY112" i="6"/>
  <c r="AO112" i="6"/>
  <c r="BA96" i="6"/>
  <c r="AX96" i="6" s="1"/>
  <c r="AM32" i="6"/>
  <c r="AN96" i="6"/>
  <c r="AJ96" i="6" s="1"/>
  <c r="AN80" i="6"/>
  <c r="CA82" i="6"/>
  <c r="CB82" i="6" s="1"/>
  <c r="CC82" i="6" s="1"/>
  <c r="CB22" i="9"/>
  <c r="CC22" i="9" s="1"/>
  <c r="CD22" i="9" s="1"/>
  <c r="BO28" i="9"/>
  <c r="BW22" i="9"/>
  <c r="BX22" i="9" s="1"/>
  <c r="BV18" i="9"/>
  <c r="BM18" i="9" s="1"/>
  <c r="CB32" i="9"/>
  <c r="CC32" i="9" s="1"/>
  <c r="BO32" i="9" s="1"/>
  <c r="AN32" i="9" s="1"/>
  <c r="AO72" i="6"/>
  <c r="AS88" i="6"/>
  <c r="BD12" i="6"/>
  <c r="BD18" i="6"/>
  <c r="AJ94" i="6"/>
  <c r="CA80" i="6"/>
  <c r="CB80" i="6" s="1"/>
  <c r="CC80" i="6" s="1"/>
  <c r="CA70" i="6"/>
  <c r="CB70" i="6" s="1"/>
  <c r="CC70" i="6" s="1"/>
  <c r="AM98" i="6"/>
  <c r="BO98" i="6"/>
  <c r="AO98" i="6"/>
  <c r="BC12" i="6"/>
  <c r="CA16" i="6"/>
  <c r="CB16" i="6" s="1"/>
  <c r="CC16" i="6" s="1"/>
  <c r="BO72" i="6"/>
  <c r="AL12" i="6"/>
  <c r="BD62" i="6"/>
  <c r="BA42" i="6"/>
  <c r="AX42" i="6" s="1"/>
  <c r="AM72" i="6"/>
  <c r="AT88" i="6"/>
  <c r="AP88" i="6" s="1"/>
  <c r="BE76" i="6"/>
  <c r="BC18" i="6"/>
  <c r="AO88" i="6"/>
  <c r="AL88" i="6" s="1"/>
  <c r="CA102" i="6"/>
  <c r="CB102" i="6" s="1"/>
  <c r="CC102" i="6" s="1"/>
  <c r="AM88" i="6"/>
  <c r="BA88" i="6"/>
  <c r="CA76" i="6"/>
  <c r="CB76" i="6" s="1"/>
  <c r="CC76" i="6" s="1"/>
  <c r="CB18" i="9"/>
  <c r="CC18" i="9" s="1"/>
  <c r="CD18" i="9" s="1"/>
  <c r="BW30" i="9"/>
  <c r="BX30" i="9" s="1"/>
  <c r="BV30" i="9"/>
  <c r="BM30" i="9" s="1"/>
  <c r="BW14" i="9"/>
  <c r="BX14" i="9" s="1"/>
  <c r="BV14" i="9"/>
  <c r="CB12" i="9"/>
  <c r="CC12" i="9" s="1"/>
  <c r="BO12" i="9" s="1"/>
  <c r="AN20" i="6"/>
  <c r="AJ20" i="6" s="1"/>
  <c r="AN16" i="6"/>
  <c r="BE84" i="6"/>
  <c r="AW16" i="6"/>
  <c r="BO78" i="6"/>
  <c r="BG78" i="6" s="1"/>
  <c r="BG90" i="6"/>
  <c r="AS90" i="6"/>
  <c r="AM78" i="6"/>
  <c r="AN40" i="6"/>
  <c r="AK40" i="6" s="1"/>
  <c r="CA18" i="6"/>
  <c r="CB18" i="6" s="1"/>
  <c r="CC18" i="6" s="1"/>
  <c r="BV112" i="6"/>
  <c r="BW112" i="6" s="1"/>
  <c r="BU112" i="6"/>
  <c r="AX98" i="6"/>
  <c r="AW98" i="6"/>
  <c r="BV98" i="6"/>
  <c r="BW98" i="6" s="1"/>
  <c r="BU98" i="6"/>
  <c r="BA14" i="6"/>
  <c r="AX14" i="6" s="1"/>
  <c r="AV18" i="6"/>
  <c r="BB62" i="6"/>
  <c r="AY42" i="6"/>
  <c r="AX16" i="6"/>
  <c r="CA94" i="6"/>
  <c r="CB94" i="6" s="1"/>
  <c r="CC94" i="6" s="1"/>
  <c r="BU104" i="6"/>
  <c r="BV34" i="6"/>
  <c r="BW34" i="6" s="1"/>
  <c r="BU34" i="6"/>
  <c r="BU90" i="6"/>
  <c r="BV90" i="6"/>
  <c r="BW90" i="6" s="1"/>
  <c r="CA12" i="6"/>
  <c r="CB12" i="6" s="1"/>
  <c r="CC12" i="6" s="1"/>
  <c r="AO42" i="6"/>
  <c r="AL42" i="6" s="1"/>
  <c r="BU66" i="6"/>
  <c r="CA22" i="6"/>
  <c r="CB22" i="6" s="1"/>
  <c r="CC22" i="6" s="1"/>
  <c r="AT62" i="6"/>
  <c r="AT18" i="6"/>
  <c r="AQ18" i="6" s="1"/>
  <c r="AW20" i="6"/>
  <c r="AN92" i="6"/>
  <c r="AK92" i="6" s="1"/>
  <c r="AK36" i="6"/>
  <c r="AZ22" i="6"/>
  <c r="AV22" i="6" s="1"/>
  <c r="AX82" i="6"/>
  <c r="AY116" i="6"/>
  <c r="AL36" i="6"/>
  <c r="AZ40" i="6"/>
  <c r="AW40" i="6" s="1"/>
  <c r="CB20" i="9"/>
  <c r="CC20" i="9" s="1"/>
  <c r="CD20" i="9" s="1"/>
  <c r="BO38" i="9"/>
  <c r="AN38" i="9" s="1"/>
  <c r="AJ32" i="6"/>
  <c r="AY14" i="6"/>
  <c r="AM14" i="6"/>
  <c r="BO14" i="6"/>
  <c r="AS84" i="6"/>
  <c r="AU84" i="6"/>
  <c r="AL32" i="6"/>
  <c r="AZ100" i="6"/>
  <c r="AX100" i="6"/>
  <c r="AK76" i="6"/>
  <c r="AJ76" i="6"/>
  <c r="CA68" i="6"/>
  <c r="CB68" i="6" s="1"/>
  <c r="CC68" i="6" s="1"/>
  <c r="BO34" i="9"/>
  <c r="AP34" i="9" s="1"/>
  <c r="CB14" i="9"/>
  <c r="CC14" i="9" s="1"/>
  <c r="AL100" i="6"/>
  <c r="AN100" i="6"/>
  <c r="BG68" i="6"/>
  <c r="AS68" i="6"/>
  <c r="AM104" i="6"/>
  <c r="AV82" i="6"/>
  <c r="BA78" i="6"/>
  <c r="AX78" i="6" s="1"/>
  <c r="BE68" i="6"/>
  <c r="AZ94" i="6"/>
  <c r="AV94" i="6" s="1"/>
  <c r="BE26" i="6"/>
  <c r="BG26" i="6"/>
  <c r="AT16" i="6"/>
  <c r="AR16" i="6"/>
  <c r="BO22" i="9"/>
  <c r="AP22" i="9" s="1"/>
  <c r="CB26" i="9"/>
  <c r="CC26" i="9" s="1"/>
  <c r="AO116" i="6"/>
  <c r="AL116" i="6" s="1"/>
  <c r="AM66" i="6"/>
  <c r="AN108" i="6"/>
  <c r="AK108" i="6" s="1"/>
  <c r="AR76" i="6"/>
  <c r="BC92" i="6"/>
  <c r="AU92" i="6"/>
  <c r="AR92" i="6" s="1"/>
  <c r="CA110" i="6"/>
  <c r="CB110" i="6" s="1"/>
  <c r="CC110" i="6" s="1"/>
  <c r="CA26" i="6"/>
  <c r="CB26" i="6" s="1"/>
  <c r="CC26" i="6" s="1"/>
  <c r="AZ68" i="6"/>
  <c r="AX68" i="6"/>
  <c r="AT26" i="6"/>
  <c r="AR26" i="6"/>
  <c r="AO104" i="6"/>
  <c r="BO104" i="6"/>
  <c r="BD92" i="6"/>
  <c r="AS92" i="6"/>
  <c r="BE36" i="6"/>
  <c r="BG36" i="6"/>
  <c r="AU36" i="6"/>
  <c r="AS36" i="6"/>
  <c r="AZ112" i="6"/>
  <c r="AX112" i="6"/>
  <c r="AN68" i="6"/>
  <c r="AL68" i="6"/>
  <c r="AL26" i="6"/>
  <c r="AN26" i="6"/>
  <c r="BA104" i="6"/>
  <c r="AV26" i="6"/>
  <c r="AW26" i="6"/>
  <c r="CB24" i="9"/>
  <c r="CC24" i="9" s="1"/>
  <c r="BU68" i="6"/>
  <c r="BV68" i="6"/>
  <c r="BW68" i="6" s="1"/>
  <c r="BV22" i="6"/>
  <c r="BW22" i="6" s="1"/>
  <c r="BU22" i="6"/>
  <c r="AN88" i="6"/>
  <c r="BA116" i="6"/>
  <c r="AM116" i="6"/>
  <c r="BG114" i="6"/>
  <c r="BA114" i="6"/>
  <c r="AY114" i="6"/>
  <c r="BE114" i="6"/>
  <c r="CA30" i="6"/>
  <c r="CB30" i="6" s="1"/>
  <c r="CC30" i="6" s="1"/>
  <c r="BV14" i="6"/>
  <c r="BW14" i="6" s="1"/>
  <c r="BU14" i="6"/>
  <c r="AR68" i="6"/>
  <c r="AT68" i="6"/>
  <c r="BV108" i="6"/>
  <c r="BW108" i="6" s="1"/>
  <c r="BU108" i="6"/>
  <c r="BD40" i="6"/>
  <c r="BF40" i="6"/>
  <c r="BW38" i="9"/>
  <c r="BX38" i="9" s="1"/>
  <c r="BV38" i="9"/>
  <c r="BM38" i="9" s="1"/>
  <c r="AZ32" i="6"/>
  <c r="AX32" i="6"/>
  <c r="AY102" i="6"/>
  <c r="AM102" i="6"/>
  <c r="BO102" i="6"/>
  <c r="AO102" i="6"/>
  <c r="BF94" i="6"/>
  <c r="BD94" i="6"/>
  <c r="AZ86" i="6"/>
  <c r="AV86" i="6" s="1"/>
  <c r="AZ70" i="6"/>
  <c r="AW70" i="6" s="1"/>
  <c r="BO42" i="6"/>
  <c r="AU42" i="6" s="1"/>
  <c r="AY66" i="6"/>
  <c r="BA66" i="6"/>
  <c r="BO66" i="6"/>
  <c r="BW34" i="9"/>
  <c r="BX34" i="9" s="1"/>
  <c r="BV34" i="9"/>
  <c r="BM34" i="9" s="1"/>
  <c r="CA116" i="6"/>
  <c r="CB116" i="6" s="1"/>
  <c r="CC116" i="6" s="1"/>
  <c r="BV96" i="6"/>
  <c r="BW96" i="6" s="1"/>
  <c r="BU96" i="6"/>
  <c r="BO30" i="6"/>
  <c r="AM30" i="6"/>
  <c r="AY30" i="6"/>
  <c r="AO30" i="6"/>
  <c r="BA30" i="6"/>
  <c r="AM110" i="6"/>
  <c r="BO110" i="6"/>
  <c r="AO110" i="6"/>
  <c r="AY110" i="6"/>
  <c r="BA110" i="6"/>
  <c r="BE92" i="6"/>
  <c r="AO78" i="6"/>
  <c r="AN78" i="6" s="1"/>
  <c r="BU64" i="6"/>
  <c r="BV64" i="6"/>
  <c r="BW64" i="6" s="1"/>
  <c r="AS94" i="6"/>
  <c r="AU94" i="6"/>
  <c r="BE94" i="6"/>
  <c r="BV74" i="6"/>
  <c r="BW74" i="6" s="1"/>
  <c r="BU74" i="6"/>
  <c r="BU24" i="6"/>
  <c r="BV24" i="6"/>
  <c r="BW24" i="6" s="1"/>
  <c r="BW16" i="9"/>
  <c r="BX16" i="9" s="1"/>
  <c r="BV16" i="9"/>
  <c r="BM16" i="9" s="1"/>
  <c r="BA102" i="6"/>
  <c r="AX36" i="6"/>
  <c r="AZ36" i="6"/>
  <c r="AN18" i="6"/>
  <c r="AL18" i="6"/>
  <c r="CD36" i="9"/>
  <c r="BO36" i="9"/>
  <c r="AP36" i="9" s="1"/>
  <c r="AN86" i="6"/>
  <c r="AL86" i="6"/>
  <c r="BE86" i="6"/>
  <c r="AS86" i="6"/>
  <c r="AU86" i="6"/>
  <c r="BG86" i="6"/>
  <c r="AU78" i="6"/>
  <c r="AU70" i="6"/>
  <c r="BG70" i="6"/>
  <c r="AS70" i="6"/>
  <c r="AZ34" i="6"/>
  <c r="AX34" i="6"/>
  <c r="AS34" i="6"/>
  <c r="BG34" i="6"/>
  <c r="AZ74" i="6"/>
  <c r="AX74" i="6"/>
  <c r="AX38" i="6"/>
  <c r="AZ38" i="6"/>
  <c r="AN28" i="6"/>
  <c r="AL28" i="6"/>
  <c r="AX28" i="6"/>
  <c r="AZ28" i="6"/>
  <c r="AL70" i="6"/>
  <c r="AN70" i="6"/>
  <c r="AL34" i="6"/>
  <c r="AN34" i="6"/>
  <c r="AX92" i="6"/>
  <c r="AZ92" i="6"/>
  <c r="AU74" i="6"/>
  <c r="BG74" i="6"/>
  <c r="BE38" i="6"/>
  <c r="AS38" i="6"/>
  <c r="BG38" i="6"/>
  <c r="AU38" i="6"/>
  <c r="AL38" i="6"/>
  <c r="AN38" i="6"/>
  <c r="BG28" i="6"/>
  <c r="AS28" i="6"/>
  <c r="AU28" i="6"/>
  <c r="BE28" i="6"/>
  <c r="BF40" i="9"/>
  <c r="AT40" i="9"/>
  <c r="BH40" i="9"/>
  <c r="AV40" i="9"/>
  <c r="AM40" i="9"/>
  <c r="M40" i="9" s="1"/>
  <c r="AO40" i="9"/>
  <c r="BA40" i="9"/>
  <c r="AY40" i="9"/>
  <c r="AU116" i="6"/>
  <c r="BE116" i="6"/>
  <c r="BG116" i="6"/>
  <c r="AS116" i="6"/>
  <c r="AZ80" i="6"/>
  <c r="AX80" i="6"/>
  <c r="AZ76" i="6"/>
  <c r="AX76" i="6"/>
  <c r="AL72" i="6"/>
  <c r="AN72" i="6"/>
  <c r="BE108" i="6"/>
  <c r="BG108" i="6"/>
  <c r="AS108" i="6"/>
  <c r="AU108" i="6"/>
  <c r="AZ108" i="6"/>
  <c r="AX108" i="6"/>
  <c r="BE80" i="6"/>
  <c r="AU80" i="6"/>
  <c r="BG80" i="6"/>
  <c r="AS80" i="6"/>
  <c r="BE72" i="6"/>
  <c r="AS72" i="6"/>
  <c r="BG72" i="6"/>
  <c r="AU72" i="6"/>
  <c r="AN66" i="6"/>
  <c r="AL66" i="6"/>
  <c r="AL62" i="6"/>
  <c r="AN62" i="6"/>
  <c r="AN14" i="6"/>
  <c r="AL14" i="6"/>
  <c r="BD84" i="6"/>
  <c r="BF84" i="6"/>
  <c r="AW120" i="6"/>
  <c r="AV120" i="6"/>
  <c r="BD82" i="6"/>
  <c r="BF82" i="6"/>
  <c r="BD76" i="6"/>
  <c r="BF76" i="6"/>
  <c r="AQ76" i="6"/>
  <c r="AP76" i="6"/>
  <c r="AR90" i="6"/>
  <c r="AT90" i="6"/>
  <c r="AR40" i="6"/>
  <c r="AT40" i="6"/>
  <c r="AS120" i="6"/>
  <c r="BG120" i="6"/>
  <c r="BE120" i="6"/>
  <c r="AU120" i="6"/>
  <c r="AX84" i="6"/>
  <c r="AZ84" i="6"/>
  <c r="AX64" i="6"/>
  <c r="AZ64" i="6"/>
  <c r="AX12" i="6"/>
  <c r="AZ12" i="6"/>
  <c r="AU22" i="6"/>
  <c r="BE22" i="6"/>
  <c r="AS22" i="6"/>
  <c r="BG22" i="6"/>
  <c r="AL98" i="6"/>
  <c r="AN98" i="6"/>
  <c r="AT34" i="6"/>
  <c r="AR34" i="6"/>
  <c r="AT12" i="6"/>
  <c r="AR12" i="6"/>
  <c r="AR100" i="6"/>
  <c r="AT100" i="6"/>
  <c r="BF32" i="6"/>
  <c r="BD32" i="6"/>
  <c r="AX24" i="6"/>
  <c r="AZ24" i="6"/>
  <c r="AZ62" i="6"/>
  <c r="AX62" i="6"/>
  <c r="AZ14" i="6"/>
  <c r="AT20" i="6"/>
  <c r="AR20" i="6"/>
  <c r="AL120" i="6"/>
  <c r="AN120" i="6"/>
  <c r="AU118" i="6"/>
  <c r="BG118" i="6"/>
  <c r="AS118" i="6"/>
  <c r="BE118" i="6"/>
  <c r="AZ118" i="6"/>
  <c r="AX118" i="6"/>
  <c r="AZ90" i="6"/>
  <c r="AX90" i="6"/>
  <c r="AL74" i="6"/>
  <c r="AN74" i="6"/>
  <c r="AL64" i="6"/>
  <c r="AN64" i="6"/>
  <c r="BG64" i="6"/>
  <c r="AS64" i="6"/>
  <c r="AU64" i="6"/>
  <c r="BE64" i="6"/>
  <c r="AN22" i="6"/>
  <c r="AL22" i="6"/>
  <c r="AK12" i="6"/>
  <c r="AJ12" i="6"/>
  <c r="AJ84" i="6"/>
  <c r="AK84" i="6"/>
  <c r="AJ92" i="6"/>
  <c r="AJ90" i="6"/>
  <c r="AK90" i="6"/>
  <c r="BD100" i="6"/>
  <c r="BF100" i="6"/>
  <c r="AP82" i="6"/>
  <c r="AQ82" i="6"/>
  <c r="BG24" i="6"/>
  <c r="AU24" i="6"/>
  <c r="BE24" i="6"/>
  <c r="AS24" i="6"/>
  <c r="BO16" i="9" l="1"/>
  <c r="AN16" i="9" s="1"/>
  <c r="AW72" i="6"/>
  <c r="AN106" i="6"/>
  <c r="AK106" i="6" s="1"/>
  <c r="BP34" i="9"/>
  <c r="AR32" i="6"/>
  <c r="AV40" i="6"/>
  <c r="AN34" i="9"/>
  <c r="AN24" i="6"/>
  <c r="AK96" i="6"/>
  <c r="BD88" i="6"/>
  <c r="AV70" i="6"/>
  <c r="BB16" i="6"/>
  <c r="AU112" i="6"/>
  <c r="AR112" i="6" s="1"/>
  <c r="AQ88" i="6"/>
  <c r="CD32" i="9"/>
  <c r="AS96" i="6"/>
  <c r="AS106" i="6"/>
  <c r="AU106" i="6"/>
  <c r="BE106" i="6"/>
  <c r="BG106" i="6"/>
  <c r="BG96" i="6"/>
  <c r="BF96" i="6" s="1"/>
  <c r="BB96" i="6" s="1"/>
  <c r="AU96" i="6"/>
  <c r="CD30" i="9"/>
  <c r="BO30" i="9"/>
  <c r="AZ30" i="9" s="1"/>
  <c r="AW106" i="6"/>
  <c r="AV106" i="6"/>
  <c r="BB22" i="9"/>
  <c r="BA22" i="9" s="1"/>
  <c r="BP22" i="9"/>
  <c r="BH22" i="9" s="1"/>
  <c r="AN22" i="9"/>
  <c r="AZ96" i="6"/>
  <c r="AV96" i="6" s="1"/>
  <c r="BE78" i="6"/>
  <c r="AS112" i="6"/>
  <c r="AJ80" i="6"/>
  <c r="AK80" i="6"/>
  <c r="AN112" i="6"/>
  <c r="AL112" i="6"/>
  <c r="AS78" i="6"/>
  <c r="BE112" i="6"/>
  <c r="AT92" i="6"/>
  <c r="AP92" i="6" s="1"/>
  <c r="AK20" i="6"/>
  <c r="AZ22" i="9"/>
  <c r="AZ28" i="9"/>
  <c r="BP28" i="9"/>
  <c r="BB28" i="9"/>
  <c r="AP28" i="9"/>
  <c r="AN28" i="9"/>
  <c r="AZ16" i="9"/>
  <c r="BP16" i="9"/>
  <c r="BH16" i="9" s="1"/>
  <c r="AP16" i="9"/>
  <c r="AO16" i="9" s="1"/>
  <c r="BB16" i="9"/>
  <c r="AY16" i="9" s="1"/>
  <c r="AZ42" i="6"/>
  <c r="AW42" i="6" s="1"/>
  <c r="AN42" i="6"/>
  <c r="AK42" i="6" s="1"/>
  <c r="AJ40" i="6"/>
  <c r="AX88" i="6"/>
  <c r="AZ88" i="6"/>
  <c r="AU98" i="6"/>
  <c r="AS98" i="6"/>
  <c r="BE98" i="6"/>
  <c r="BG98" i="6"/>
  <c r="CD12" i="9"/>
  <c r="BO20" i="9"/>
  <c r="AN20" i="9" s="1"/>
  <c r="BO18" i="9"/>
  <c r="BP12" i="9"/>
  <c r="BF12" i="9" s="1"/>
  <c r="AP12" i="9"/>
  <c r="BB12" i="9"/>
  <c r="BA12" i="9" s="1"/>
  <c r="AZ12" i="9"/>
  <c r="AN12" i="9"/>
  <c r="BB32" i="9"/>
  <c r="AY32" i="9" s="1"/>
  <c r="AZ34" i="9"/>
  <c r="AW94" i="6"/>
  <c r="BD90" i="6"/>
  <c r="BF90" i="6"/>
  <c r="AN116" i="6"/>
  <c r="AK116" i="6" s="1"/>
  <c r="AS42" i="6"/>
  <c r="AJ16" i="6"/>
  <c r="AK16" i="6"/>
  <c r="BG42" i="6"/>
  <c r="BD42" i="6" s="1"/>
  <c r="AP18" i="6"/>
  <c r="AP62" i="6"/>
  <c r="AQ62" i="6"/>
  <c r="BE42" i="6"/>
  <c r="AZ32" i="9"/>
  <c r="AP32" i="9"/>
  <c r="AM32" i="9" s="1"/>
  <c r="M32" i="9" s="1"/>
  <c r="BP32" i="9"/>
  <c r="AT32" i="9" s="1"/>
  <c r="AW22" i="6"/>
  <c r="BB34" i="9"/>
  <c r="AY34" i="9" s="1"/>
  <c r="M34" i="9" s="1"/>
  <c r="AP38" i="9"/>
  <c r="AM38" i="9" s="1"/>
  <c r="M38" i="9" s="1"/>
  <c r="BP38" i="9"/>
  <c r="AV38" i="9" s="1"/>
  <c r="AZ38" i="9"/>
  <c r="BB36" i="9"/>
  <c r="BA36" i="9" s="1"/>
  <c r="AR84" i="6"/>
  <c r="AT84" i="6"/>
  <c r="AJ108" i="6"/>
  <c r="AL78" i="6"/>
  <c r="AW100" i="6"/>
  <c r="AV100" i="6"/>
  <c r="BE14" i="6"/>
  <c r="AS14" i="6"/>
  <c r="BG14" i="6"/>
  <c r="AU14" i="6"/>
  <c r="CD14" i="9"/>
  <c r="BO14" i="9"/>
  <c r="BF26" i="6"/>
  <c r="BD26" i="6"/>
  <c r="AQ16" i="6"/>
  <c r="AP16" i="6"/>
  <c r="BF68" i="6"/>
  <c r="BD68" i="6"/>
  <c r="AZ78" i="6"/>
  <c r="AW78" i="6" s="1"/>
  <c r="AJ100" i="6"/>
  <c r="AK100" i="6"/>
  <c r="AZ36" i="9"/>
  <c r="BP36" i="9"/>
  <c r="BH36" i="9" s="1"/>
  <c r="CD26" i="9"/>
  <c r="BO26" i="9"/>
  <c r="AN36" i="9"/>
  <c r="AJ26" i="6"/>
  <c r="AK26" i="6"/>
  <c r="AR36" i="6"/>
  <c r="AT36" i="6"/>
  <c r="BD112" i="6"/>
  <c r="BF112" i="6"/>
  <c r="AQ26" i="6"/>
  <c r="AP26" i="6"/>
  <c r="BF36" i="6"/>
  <c r="BD36" i="6"/>
  <c r="AS104" i="6"/>
  <c r="BE104" i="6"/>
  <c r="AU104" i="6"/>
  <c r="BG104" i="6"/>
  <c r="AW86" i="6"/>
  <c r="AW112" i="6"/>
  <c r="AV112" i="6"/>
  <c r="AL104" i="6"/>
  <c r="AN104" i="6"/>
  <c r="AW68" i="6"/>
  <c r="AV68" i="6"/>
  <c r="AZ104" i="6"/>
  <c r="AX104" i="6"/>
  <c r="AK68" i="6"/>
  <c r="AJ68" i="6"/>
  <c r="AZ30" i="6"/>
  <c r="AX30" i="6"/>
  <c r="BC88" i="6"/>
  <c r="BB88" i="6"/>
  <c r="BE66" i="6"/>
  <c r="AU66" i="6"/>
  <c r="BG66" i="6"/>
  <c r="AS66" i="6"/>
  <c r="BF114" i="6"/>
  <c r="BD114" i="6"/>
  <c r="BB38" i="9"/>
  <c r="AY38" i="9" s="1"/>
  <c r="AR94" i="6"/>
  <c r="AT94" i="6"/>
  <c r="AX110" i="6"/>
  <c r="AZ110" i="6"/>
  <c r="AN30" i="6"/>
  <c r="AL30" i="6"/>
  <c r="AZ66" i="6"/>
  <c r="AX66" i="6"/>
  <c r="BC94" i="6"/>
  <c r="BB94" i="6"/>
  <c r="AU110" i="6"/>
  <c r="BE110" i="6"/>
  <c r="BG110" i="6"/>
  <c r="AS110" i="6"/>
  <c r="BG30" i="6"/>
  <c r="AS30" i="6"/>
  <c r="BE30" i="6"/>
  <c r="AU30" i="6"/>
  <c r="AQ68" i="6"/>
  <c r="AP68" i="6"/>
  <c r="AN102" i="6"/>
  <c r="AL102" i="6"/>
  <c r="BB40" i="6"/>
  <c r="BC40" i="6"/>
  <c r="AX116" i="6"/>
  <c r="AZ116" i="6"/>
  <c r="AZ102" i="6"/>
  <c r="AX102" i="6"/>
  <c r="AN110" i="6"/>
  <c r="AL110" i="6"/>
  <c r="BG102" i="6"/>
  <c r="AS102" i="6"/>
  <c r="BE102" i="6"/>
  <c r="AU102" i="6"/>
  <c r="AV32" i="6"/>
  <c r="AW32" i="6"/>
  <c r="AX114" i="6"/>
  <c r="AZ114" i="6"/>
  <c r="AJ88" i="6"/>
  <c r="AK88" i="6"/>
  <c r="CD24" i="9"/>
  <c r="BO24" i="9"/>
  <c r="AJ18" i="6"/>
  <c r="AK18" i="6"/>
  <c r="AV36" i="6"/>
  <c r="AW36" i="6"/>
  <c r="AJ38" i="6"/>
  <c r="AK38" i="6"/>
  <c r="AT38" i="6"/>
  <c r="AR38" i="6"/>
  <c r="BD74" i="6"/>
  <c r="BF74" i="6"/>
  <c r="AW92" i="6"/>
  <c r="AV92" i="6"/>
  <c r="AK34" i="6"/>
  <c r="AJ34" i="6"/>
  <c r="AV42" i="6"/>
  <c r="AJ70" i="6"/>
  <c r="AK70" i="6"/>
  <c r="AJ78" i="6"/>
  <c r="AK78" i="6"/>
  <c r="AV28" i="6"/>
  <c r="AW28" i="6"/>
  <c r="AW38" i="6"/>
  <c r="AV38" i="6"/>
  <c r="BF34" i="6"/>
  <c r="BD34" i="6"/>
  <c r="AR42" i="6"/>
  <c r="AT42" i="6"/>
  <c r="AR70" i="6"/>
  <c r="AT70" i="6"/>
  <c r="BF78" i="6"/>
  <c r="BD78" i="6"/>
  <c r="AT86" i="6"/>
  <c r="AR86" i="6"/>
  <c r="AJ86" i="6"/>
  <c r="AK86" i="6"/>
  <c r="AT28" i="6"/>
  <c r="AR28" i="6"/>
  <c r="BF28" i="6"/>
  <c r="BD28" i="6"/>
  <c r="BD38" i="6"/>
  <c r="BF38" i="6"/>
  <c r="AT74" i="6"/>
  <c r="AR74" i="6"/>
  <c r="AJ28" i="6"/>
  <c r="AK28" i="6"/>
  <c r="AV74" i="6"/>
  <c r="AW74" i="6"/>
  <c r="AV34" i="6"/>
  <c r="AW34" i="6"/>
  <c r="BF70" i="6"/>
  <c r="BD70" i="6"/>
  <c r="AR78" i="6"/>
  <c r="AT78" i="6"/>
  <c r="BD86" i="6"/>
  <c r="BF86" i="6"/>
  <c r="AT34" i="9"/>
  <c r="AV34" i="9"/>
  <c r="BF34" i="9"/>
  <c r="BH34" i="9"/>
  <c r="AM34" i="9"/>
  <c r="AO34" i="9"/>
  <c r="AM12" i="9"/>
  <c r="M12" i="9" s="1"/>
  <c r="AO12" i="9"/>
  <c r="BG40" i="9"/>
  <c r="BE40" i="9"/>
  <c r="AO36" i="9"/>
  <c r="AM36" i="9"/>
  <c r="AX40" i="9"/>
  <c r="AW40" i="9"/>
  <c r="AM22" i="9"/>
  <c r="AO22" i="9"/>
  <c r="AL40" i="9"/>
  <c r="L40" i="9" s="1"/>
  <c r="AK40" i="9"/>
  <c r="K40" i="9" s="1"/>
  <c r="AS40" i="9"/>
  <c r="AU40" i="9"/>
  <c r="AJ22" i="6"/>
  <c r="AK22" i="6"/>
  <c r="AT64" i="6"/>
  <c r="AR64" i="6"/>
  <c r="BD64" i="6"/>
  <c r="BF64" i="6"/>
  <c r="AV90" i="6"/>
  <c r="AW90" i="6"/>
  <c r="AW118" i="6"/>
  <c r="AV118" i="6"/>
  <c r="AT118" i="6"/>
  <c r="AR118" i="6"/>
  <c r="AQ20" i="6"/>
  <c r="AP20" i="6"/>
  <c r="AV14" i="6"/>
  <c r="AW14" i="6"/>
  <c r="AW62" i="6"/>
  <c r="AV62" i="6"/>
  <c r="BC32" i="6"/>
  <c r="BB32" i="6"/>
  <c r="AP32" i="6"/>
  <c r="AQ32" i="6"/>
  <c r="AP12" i="6"/>
  <c r="AQ12" i="6"/>
  <c r="AQ34" i="6"/>
  <c r="AP34" i="6"/>
  <c r="AT22" i="6"/>
  <c r="AR22" i="6"/>
  <c r="AJ14" i="6"/>
  <c r="AK14" i="6"/>
  <c r="AJ66" i="6"/>
  <c r="AK66" i="6"/>
  <c r="BD72" i="6"/>
  <c r="BF72" i="6"/>
  <c r="BD80" i="6"/>
  <c r="BF80" i="6"/>
  <c r="AW108" i="6"/>
  <c r="AV108" i="6"/>
  <c r="AV76" i="6"/>
  <c r="AW76" i="6"/>
  <c r="AW80" i="6"/>
  <c r="AV80" i="6"/>
  <c r="BD116" i="6"/>
  <c r="BF116" i="6"/>
  <c r="AT116" i="6"/>
  <c r="AR116" i="6"/>
  <c r="BD24" i="6"/>
  <c r="BF24" i="6"/>
  <c r="AR24" i="6"/>
  <c r="AT24" i="6"/>
  <c r="BC100" i="6"/>
  <c r="BB100" i="6"/>
  <c r="AJ64" i="6"/>
  <c r="AK64" i="6"/>
  <c r="AK74" i="6"/>
  <c r="AJ74" i="6"/>
  <c r="BF118" i="6"/>
  <c r="BD118" i="6"/>
  <c r="AK120" i="6"/>
  <c r="AJ120" i="6"/>
  <c r="AW24" i="6"/>
  <c r="AV24" i="6"/>
  <c r="AK24" i="6"/>
  <c r="AJ24" i="6"/>
  <c r="AQ100" i="6"/>
  <c r="AP100" i="6"/>
  <c r="AQ92" i="6"/>
  <c r="AJ98" i="6"/>
  <c r="AK98" i="6"/>
  <c r="BF22" i="6"/>
  <c r="BD22" i="6"/>
  <c r="AW12" i="6"/>
  <c r="AV12" i="6"/>
  <c r="AW64" i="6"/>
  <c r="AV64" i="6"/>
  <c r="AV84" i="6"/>
  <c r="AW84" i="6"/>
  <c r="AT120" i="6"/>
  <c r="AR120" i="6"/>
  <c r="BD120" i="6"/>
  <c r="BF120" i="6"/>
  <c r="AP40" i="6"/>
  <c r="AQ40" i="6"/>
  <c r="AP90" i="6"/>
  <c r="AQ90" i="6"/>
  <c r="BB76" i="6"/>
  <c r="BC76" i="6"/>
  <c r="BB82" i="6"/>
  <c r="BC82" i="6"/>
  <c r="BB84" i="6"/>
  <c r="BC84" i="6"/>
  <c r="AK62" i="6"/>
  <c r="AJ62" i="6"/>
  <c r="AR72" i="6"/>
  <c r="AT72" i="6"/>
  <c r="AT80" i="6"/>
  <c r="AR80" i="6"/>
  <c r="AT108" i="6"/>
  <c r="AR108" i="6"/>
  <c r="BD108" i="6"/>
  <c r="BF108" i="6"/>
  <c r="AJ72" i="6"/>
  <c r="AK72" i="6"/>
  <c r="AJ106" i="6" l="1"/>
  <c r="AT112" i="6"/>
  <c r="AV16" i="9"/>
  <c r="AT16" i="9"/>
  <c r="BB30" i="9"/>
  <c r="BA30" i="9" s="1"/>
  <c r="BF16" i="9"/>
  <c r="AV78" i="6"/>
  <c r="AY22" i="9"/>
  <c r="AV22" i="9"/>
  <c r="AU22" i="9" s="1"/>
  <c r="BF22" i="9"/>
  <c r="AT22" i="9"/>
  <c r="AW96" i="6"/>
  <c r="AJ42" i="6"/>
  <c r="AY12" i="9"/>
  <c r="BA34" i="9"/>
  <c r="BC96" i="6"/>
  <c r="BD96" i="6"/>
  <c r="AT96" i="6"/>
  <c r="AR96" i="6"/>
  <c r="BP20" i="9"/>
  <c r="BH20" i="9" s="1"/>
  <c r="BD106" i="6"/>
  <c r="BF106" i="6"/>
  <c r="AZ20" i="9"/>
  <c r="AP20" i="9"/>
  <c r="AM20" i="9" s="1"/>
  <c r="BA32" i="9"/>
  <c r="AW32" i="9" s="1"/>
  <c r="BB20" i="9"/>
  <c r="AN30" i="9"/>
  <c r="BP30" i="9"/>
  <c r="AP30" i="9"/>
  <c r="AR106" i="6"/>
  <c r="AT106" i="6"/>
  <c r="AK112" i="6"/>
  <c r="AJ112" i="6"/>
  <c r="BA28" i="9"/>
  <c r="AY28" i="9"/>
  <c r="BH28" i="9"/>
  <c r="AT28" i="9"/>
  <c r="BF28" i="9"/>
  <c r="AV28" i="9"/>
  <c r="AY30" i="9"/>
  <c r="AM28" i="9"/>
  <c r="M28" i="9" s="1"/>
  <c r="AO28" i="9"/>
  <c r="AV32" i="9"/>
  <c r="AU32" i="9" s="1"/>
  <c r="AM16" i="9"/>
  <c r="BA16" i="9"/>
  <c r="AW16" i="9" s="1"/>
  <c r="AV20" i="9"/>
  <c r="AS20" i="9" s="1"/>
  <c r="M20" i="9" s="1"/>
  <c r="AT12" i="9"/>
  <c r="AR98" i="6"/>
  <c r="AT98" i="6"/>
  <c r="AJ116" i="6"/>
  <c r="BF98" i="6"/>
  <c r="BD98" i="6"/>
  <c r="AW88" i="6"/>
  <c r="AV88" i="6"/>
  <c r="BH12" i="9"/>
  <c r="BG12" i="9" s="1"/>
  <c r="BB18" i="9"/>
  <c r="AN18" i="9"/>
  <c r="AZ18" i="9"/>
  <c r="BP18" i="9"/>
  <c r="AP18" i="9"/>
  <c r="AV12" i="9"/>
  <c r="AU12" i="9" s="1"/>
  <c r="BH38" i="9"/>
  <c r="BE38" i="9" s="1"/>
  <c r="BF32" i="9"/>
  <c r="AO38" i="9"/>
  <c r="AO32" i="9"/>
  <c r="AK32" i="9" s="1"/>
  <c r="K32" i="9" s="1"/>
  <c r="BF20" i="9"/>
  <c r="BH32" i="9"/>
  <c r="BG32" i="9" s="1"/>
  <c r="AY36" i="9"/>
  <c r="BF42" i="6"/>
  <c r="BC90" i="6"/>
  <c r="BB90" i="6"/>
  <c r="BF38" i="9"/>
  <c r="AT38" i="9"/>
  <c r="AR14" i="6"/>
  <c r="AT14" i="6"/>
  <c r="AQ84" i="6"/>
  <c r="AP84" i="6"/>
  <c r="BD14" i="6"/>
  <c r="BF14" i="6"/>
  <c r="AV36" i="9"/>
  <c r="AS36" i="9" s="1"/>
  <c r="M36" i="9" s="1"/>
  <c r="BF36" i="9"/>
  <c r="AN14" i="9"/>
  <c r="BP14" i="9"/>
  <c r="AP14" i="9"/>
  <c r="AZ14" i="9"/>
  <c r="BB14" i="9"/>
  <c r="BC68" i="6"/>
  <c r="BB68" i="6"/>
  <c r="BB26" i="6"/>
  <c r="BC26" i="6"/>
  <c r="AT36" i="9"/>
  <c r="BA38" i="9"/>
  <c r="AW38" i="9" s="1"/>
  <c r="AZ26" i="9"/>
  <c r="AP26" i="9"/>
  <c r="AN26" i="9"/>
  <c r="BP26" i="9"/>
  <c r="BB26" i="9"/>
  <c r="AP36" i="6"/>
  <c r="AQ36" i="6"/>
  <c r="AQ112" i="6"/>
  <c r="AP112" i="6"/>
  <c r="BF104" i="6"/>
  <c r="BD104" i="6"/>
  <c r="BB112" i="6"/>
  <c r="BC112" i="6"/>
  <c r="AV104" i="6"/>
  <c r="AW104" i="6"/>
  <c r="AJ104" i="6"/>
  <c r="AK104" i="6"/>
  <c r="AT104" i="6"/>
  <c r="AR104" i="6"/>
  <c r="BC36" i="6"/>
  <c r="BB36" i="6"/>
  <c r="AK102" i="6"/>
  <c r="AJ102" i="6"/>
  <c r="BD110" i="6"/>
  <c r="BF110" i="6"/>
  <c r="BB24" i="9"/>
  <c r="AN24" i="9"/>
  <c r="BP24" i="9"/>
  <c r="AZ24" i="9"/>
  <c r="AP24" i="9"/>
  <c r="AV114" i="6"/>
  <c r="AW114" i="6"/>
  <c r="AT102" i="6"/>
  <c r="AR102" i="6"/>
  <c r="AV116" i="6"/>
  <c r="AW116" i="6"/>
  <c r="AK110" i="6"/>
  <c r="AJ110" i="6"/>
  <c r="BF30" i="6"/>
  <c r="BD30" i="6"/>
  <c r="AT110" i="6"/>
  <c r="AR110" i="6"/>
  <c r="AW66" i="6"/>
  <c r="AV66" i="6"/>
  <c r="AT66" i="6"/>
  <c r="AR66" i="6"/>
  <c r="BD102" i="6"/>
  <c r="BF102" i="6"/>
  <c r="AW102" i="6"/>
  <c r="AV102" i="6"/>
  <c r="AJ30" i="6"/>
  <c r="AK30" i="6"/>
  <c r="AW110" i="6"/>
  <c r="AV110" i="6"/>
  <c r="BF66" i="6"/>
  <c r="BD66" i="6"/>
  <c r="AR30" i="6"/>
  <c r="AT30" i="6"/>
  <c r="AQ94" i="6"/>
  <c r="AP94" i="6"/>
  <c r="BC114" i="6"/>
  <c r="BB114" i="6"/>
  <c r="AW30" i="6"/>
  <c r="AV30" i="6"/>
  <c r="BC70" i="6"/>
  <c r="BB70" i="6"/>
  <c r="AQ74" i="6"/>
  <c r="AP74" i="6"/>
  <c r="BB28" i="6"/>
  <c r="BC28" i="6"/>
  <c r="AP28" i="6"/>
  <c r="AQ28" i="6"/>
  <c r="AP86" i="6"/>
  <c r="AQ86" i="6"/>
  <c r="BB78" i="6"/>
  <c r="BC78" i="6"/>
  <c r="BB34" i="6"/>
  <c r="BC34" i="6"/>
  <c r="AQ38" i="6"/>
  <c r="AP38" i="6"/>
  <c r="BC86" i="6"/>
  <c r="BB86" i="6"/>
  <c r="AQ78" i="6"/>
  <c r="AP78" i="6"/>
  <c r="BB42" i="6"/>
  <c r="BC42" i="6"/>
  <c r="BB38" i="6"/>
  <c r="BC38" i="6"/>
  <c r="AP70" i="6"/>
  <c r="AQ70" i="6"/>
  <c r="AQ42" i="6"/>
  <c r="AP42" i="6"/>
  <c r="BC74" i="6"/>
  <c r="BB74" i="6"/>
  <c r="AS38" i="9"/>
  <c r="AU38" i="9"/>
  <c r="AX36" i="9"/>
  <c r="AW36" i="9"/>
  <c r="AS16" i="9"/>
  <c r="M16" i="9" s="1"/>
  <c r="AU16" i="9"/>
  <c r="AL16" i="9"/>
  <c r="AK16" i="9"/>
  <c r="AK36" i="9"/>
  <c r="AL36" i="9"/>
  <c r="BC40" i="9"/>
  <c r="BD40" i="9"/>
  <c r="BE20" i="9"/>
  <c r="BG20" i="9"/>
  <c r="AW12" i="9"/>
  <c r="AX12" i="9"/>
  <c r="AW22" i="9"/>
  <c r="AX22" i="9"/>
  <c r="BG22" i="9"/>
  <c r="BE22" i="9"/>
  <c r="BG38" i="9"/>
  <c r="BE36" i="9"/>
  <c r="BG36" i="9"/>
  <c r="AR40" i="9"/>
  <c r="AQ40" i="9"/>
  <c r="BE12" i="9"/>
  <c r="AK22" i="9"/>
  <c r="AL22" i="9"/>
  <c r="BE16" i="9"/>
  <c r="BG16" i="9"/>
  <c r="AX34" i="9"/>
  <c r="L34" i="9" s="1"/>
  <c r="AW34" i="9"/>
  <c r="K34" i="9" s="1"/>
  <c r="AK38" i="9"/>
  <c r="K38" i="9" s="1"/>
  <c r="AL38" i="9"/>
  <c r="L38" i="9" s="1"/>
  <c r="AL12" i="9"/>
  <c r="L12" i="9" s="1"/>
  <c r="AK12" i="9"/>
  <c r="K12" i="9" s="1"/>
  <c r="AK34" i="9"/>
  <c r="AL34" i="9"/>
  <c r="BE34" i="9"/>
  <c r="BG34" i="9"/>
  <c r="AU34" i="9"/>
  <c r="AS34" i="9"/>
  <c r="BB108" i="6"/>
  <c r="BC108" i="6"/>
  <c r="AP108" i="6"/>
  <c r="AQ108" i="6"/>
  <c r="AP80" i="6"/>
  <c r="AQ80" i="6"/>
  <c r="AQ120" i="6"/>
  <c r="AP120" i="6"/>
  <c r="BB22" i="6"/>
  <c r="BC22" i="6"/>
  <c r="BC118" i="6"/>
  <c r="BB118" i="6"/>
  <c r="AP116" i="6"/>
  <c r="AQ116" i="6"/>
  <c r="AQ22" i="6"/>
  <c r="AP22" i="6"/>
  <c r="AQ118" i="6"/>
  <c r="AP118" i="6"/>
  <c r="AQ64" i="6"/>
  <c r="AP64" i="6"/>
  <c r="AQ72" i="6"/>
  <c r="AP72" i="6"/>
  <c r="BC120" i="6"/>
  <c r="BB120" i="6"/>
  <c r="AQ24" i="6"/>
  <c r="AP24" i="6"/>
  <c r="BC24" i="6"/>
  <c r="BB24" i="6"/>
  <c r="BC116" i="6"/>
  <c r="BB116" i="6"/>
  <c r="BB80" i="6"/>
  <c r="BC80" i="6"/>
  <c r="BC72" i="6"/>
  <c r="BB72" i="6"/>
  <c r="BC64" i="6"/>
  <c r="BB64" i="6"/>
  <c r="AT20" i="9" l="1"/>
  <c r="AS22" i="9"/>
  <c r="M22" i="9" s="1"/>
  <c r="AX32" i="9"/>
  <c r="AX16" i="9"/>
  <c r="AO20" i="9"/>
  <c r="BE32" i="9"/>
  <c r="AU20" i="9"/>
  <c r="AT30" i="9"/>
  <c r="AV30" i="9"/>
  <c r="BH30" i="9"/>
  <c r="BF30" i="9"/>
  <c r="BB106" i="6"/>
  <c r="BC106" i="6"/>
  <c r="BA20" i="9"/>
  <c r="AY20" i="9"/>
  <c r="AQ106" i="6"/>
  <c r="AP106" i="6"/>
  <c r="AM30" i="9"/>
  <c r="AO30" i="9"/>
  <c r="AQ96" i="6"/>
  <c r="AP96" i="6"/>
  <c r="AS12" i="9"/>
  <c r="AW30" i="9"/>
  <c r="AX30" i="9"/>
  <c r="BG28" i="9"/>
  <c r="BE28" i="9"/>
  <c r="AS32" i="9"/>
  <c r="AK28" i="9"/>
  <c r="K28" i="9" s="1"/>
  <c r="AL28" i="9"/>
  <c r="L28" i="9" s="1"/>
  <c r="AS28" i="9"/>
  <c r="AU28" i="9"/>
  <c r="AW28" i="9"/>
  <c r="AX28" i="9"/>
  <c r="AL32" i="9"/>
  <c r="L32" i="9" s="1"/>
  <c r="AU36" i="9"/>
  <c r="AQ36" i="9" s="1"/>
  <c r="K36" i="9" s="1"/>
  <c r="AX38" i="9"/>
  <c r="AQ98" i="6"/>
  <c r="AP98" i="6"/>
  <c r="BC98" i="6"/>
  <c r="BB98" i="6"/>
  <c r="AO18" i="9"/>
  <c r="AM18" i="9"/>
  <c r="BA18" i="9"/>
  <c r="AY18" i="9"/>
  <c r="BH18" i="9"/>
  <c r="BF18" i="9"/>
  <c r="AV18" i="9"/>
  <c r="AT18" i="9"/>
  <c r="BC14" i="6"/>
  <c r="BB14" i="6"/>
  <c r="AQ14" i="6"/>
  <c r="AP14" i="6"/>
  <c r="BA14" i="9"/>
  <c r="AY14" i="9"/>
  <c r="BH14" i="9"/>
  <c r="AT14" i="9"/>
  <c r="BF14" i="9"/>
  <c r="AV14" i="9"/>
  <c r="AM14" i="9"/>
  <c r="AO14" i="9"/>
  <c r="AT26" i="9"/>
  <c r="BF26" i="9"/>
  <c r="BH26" i="9"/>
  <c r="AV26" i="9"/>
  <c r="AO26" i="9"/>
  <c r="AM26" i="9"/>
  <c r="BA26" i="9"/>
  <c r="AY26" i="9"/>
  <c r="AQ104" i="6"/>
  <c r="AP104" i="6"/>
  <c r="BC104" i="6"/>
  <c r="BB104" i="6"/>
  <c r="AQ66" i="6"/>
  <c r="AP66" i="6"/>
  <c r="BC102" i="6"/>
  <c r="BB102" i="6"/>
  <c r="BH24" i="9"/>
  <c r="BF24" i="9"/>
  <c r="AT24" i="9"/>
  <c r="AV24" i="9"/>
  <c r="BB66" i="6"/>
  <c r="BC66" i="6"/>
  <c r="BB30" i="6"/>
  <c r="BC30" i="6"/>
  <c r="AQ110" i="6"/>
  <c r="AP110" i="6"/>
  <c r="AP102" i="6"/>
  <c r="AQ102" i="6"/>
  <c r="BC110" i="6"/>
  <c r="BB110" i="6"/>
  <c r="AP30" i="6"/>
  <c r="AQ30" i="6"/>
  <c r="AO24" i="9"/>
  <c r="AM24" i="9"/>
  <c r="AY24" i="9"/>
  <c r="BA24" i="9"/>
  <c r="AR34" i="9"/>
  <c r="AQ34" i="9"/>
  <c r="AQ22" i="9"/>
  <c r="K22" i="9" s="1"/>
  <c r="AR22" i="9"/>
  <c r="L22" i="9" s="1"/>
  <c r="AR32" i="9"/>
  <c r="AQ32" i="9"/>
  <c r="BC38" i="9"/>
  <c r="BD38" i="9"/>
  <c r="BD22" i="9"/>
  <c r="BC22" i="9"/>
  <c r="AR12" i="9"/>
  <c r="AQ12" i="9"/>
  <c r="BC34" i="9"/>
  <c r="BD34" i="9"/>
  <c r="AQ20" i="9"/>
  <c r="K20" i="9" s="1"/>
  <c r="AR20" i="9"/>
  <c r="L20" i="9" s="1"/>
  <c r="BD16" i="9"/>
  <c r="BC16" i="9"/>
  <c r="BD12" i="9"/>
  <c r="BC12" i="9"/>
  <c r="BD36" i="9"/>
  <c r="BC36" i="9"/>
  <c r="BD32" i="9"/>
  <c r="BC32" i="9"/>
  <c r="BC20" i="9"/>
  <c r="BD20" i="9"/>
  <c r="AQ16" i="9"/>
  <c r="K16" i="9" s="1"/>
  <c r="AR16" i="9"/>
  <c r="L16" i="9" s="1"/>
  <c r="AR38" i="9"/>
  <c r="AQ38" i="9"/>
  <c r="AR36" i="9" l="1"/>
  <c r="L36" i="9" s="1"/>
  <c r="AL20" i="9"/>
  <c r="AK20" i="9"/>
  <c r="AL30" i="9"/>
  <c r="AK30" i="9"/>
  <c r="BE30" i="9"/>
  <c r="BG30" i="9"/>
  <c r="AS30" i="9"/>
  <c r="M30" i="9" s="1"/>
  <c r="AU30" i="9"/>
  <c r="AW20" i="9"/>
  <c r="AX20" i="9"/>
  <c r="BD28" i="9"/>
  <c r="BC28" i="9"/>
  <c r="M26" i="9"/>
  <c r="AR28" i="9"/>
  <c r="AQ28" i="9"/>
  <c r="AU18" i="9"/>
  <c r="AS18" i="9"/>
  <c r="M18" i="9" s="1"/>
  <c r="AW18" i="9"/>
  <c r="AX18" i="9"/>
  <c r="BE18" i="9"/>
  <c r="BG18" i="9"/>
  <c r="AK18" i="9"/>
  <c r="AL18" i="9"/>
  <c r="AK14" i="9"/>
  <c r="AL14" i="9"/>
  <c r="BG14" i="9"/>
  <c r="BE14" i="9"/>
  <c r="AU14" i="9"/>
  <c r="AS14" i="9"/>
  <c r="M14" i="9" s="1"/>
  <c r="AW14" i="9"/>
  <c r="AX14" i="9"/>
  <c r="AU26" i="9"/>
  <c r="AS26" i="9"/>
  <c r="AW26" i="9"/>
  <c r="AX26" i="9"/>
  <c r="BG26" i="9"/>
  <c r="BE26" i="9"/>
  <c r="AK26" i="9"/>
  <c r="AL26" i="9"/>
  <c r="AS24" i="9"/>
  <c r="M24" i="9" s="1"/>
  <c r="AU24" i="9"/>
  <c r="AX24" i="9"/>
  <c r="AW24" i="9"/>
  <c r="AL24" i="9"/>
  <c r="AK24" i="9"/>
  <c r="BG24" i="9"/>
  <c r="BE24" i="9"/>
  <c r="AQ30" i="9" l="1"/>
  <c r="AR30" i="9"/>
  <c r="BD30" i="9"/>
  <c r="BC30" i="9"/>
  <c r="K26" i="9"/>
  <c r="L26" i="9"/>
  <c r="BD18" i="9"/>
  <c r="BC18" i="9"/>
  <c r="AQ18" i="9"/>
  <c r="K18" i="9" s="1"/>
  <c r="AR18" i="9"/>
  <c r="L18" i="9" s="1"/>
  <c r="BC14" i="9"/>
  <c r="BD14" i="9"/>
  <c r="AQ14" i="9"/>
  <c r="K14" i="9" s="1"/>
  <c r="AR14" i="9"/>
  <c r="L14" i="9" s="1"/>
  <c r="BD26" i="9"/>
  <c r="BC26" i="9"/>
  <c r="AQ26" i="9"/>
  <c r="AR26" i="9"/>
  <c r="BD24" i="9"/>
  <c r="BC24" i="9"/>
  <c r="AR24" i="9"/>
  <c r="L24" i="9" s="1"/>
  <c r="AQ24" i="9"/>
  <c r="K24" i="9" s="1"/>
  <c r="L30" i="9" l="1"/>
  <c r="K3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 authorId="0" shapeId="0" xr:uid="{D4749894-27D6-4B10-84B1-E8DCD2634480}">
      <text>
        <r>
          <rPr>
            <b/>
            <sz val="9"/>
            <color indexed="81"/>
            <rFont val="MS P ゴシック"/>
            <family val="3"/>
            <charset val="128"/>
          </rPr>
          <t>様式２－２</t>
        </r>
      </text>
    </comment>
    <comment ref="AC3" authorId="0" shapeId="0" xr:uid="{D1B2F5DF-9B03-4408-8FCE-F1464688FFB0}">
      <text>
        <r>
          <rPr>
            <sz val="9"/>
            <color indexed="81"/>
            <rFont val="MS P ゴシック"/>
            <family val="3"/>
            <charset val="128"/>
          </rPr>
          <t>「統計に用いる標準地域コード」による都道府県及び市区町村のコードを記入（http://www.soumu.go.jp/toukei_toukatsu/index/seido/9-5.htm）</t>
        </r>
      </text>
    </comment>
    <comment ref="P9" authorId="0" shapeId="0" xr:uid="{C66BA3E2-CC37-42E0-BBAE-5F0E069D310D}">
      <text>
        <r>
          <rPr>
            <sz val="9"/>
            <color indexed="81"/>
            <rFont val="MS P ゴシック"/>
            <family val="3"/>
            <charset val="128"/>
          </rPr>
          <t>学科がある場合は学科まで入れること</t>
        </r>
      </text>
    </comment>
    <comment ref="A40" authorId="0" shapeId="0" xr:uid="{011016D9-5757-4C5E-805D-F4F5E9898732}">
      <text>
        <r>
          <rPr>
            <b/>
            <sz val="14"/>
            <color indexed="81"/>
            <rFont val="MS P ゴシック"/>
            <family val="3"/>
            <charset val="128"/>
          </rPr>
          <t>行の追加やセル幅、高さの変更はせず、１ページで収まらない場合は、2ページ目以降に記載すること。</t>
        </r>
      </text>
    </comment>
    <comment ref="A43" authorId="0" shapeId="0" xr:uid="{59EDFD5D-8BC5-4E6C-84C1-53D6EEC360AC}">
      <text>
        <r>
          <rPr>
            <sz val="9"/>
            <color indexed="81"/>
            <rFont val="MS P ゴシック"/>
            <family val="3"/>
            <charset val="128"/>
          </rPr>
          <t xml:space="preserve">●●に業種名を不要な方は削除。（藍綬）、（黄綬）も削除すること。
</t>
        </r>
      </text>
    </comment>
    <comment ref="A58" authorId="0" shapeId="0" xr:uid="{B4CCB257-68E9-4921-8EBA-FB04E8D419A8}">
      <text>
        <r>
          <rPr>
            <b/>
            <sz val="9"/>
            <color indexed="81"/>
            <rFont val="MS P ゴシック"/>
            <family val="3"/>
            <charset val="128"/>
          </rPr>
          <t>２ページ目が必要になる場合は、印刷範囲を広げてから入力。
クリーム色のセルには計算式が入っているので、入力しないでください。　</t>
        </r>
      </text>
    </comment>
  </commentList>
</comments>
</file>

<file path=xl/sharedStrings.xml><?xml version="1.0" encoding="utf-8"?>
<sst xmlns="http://schemas.openxmlformats.org/spreadsheetml/2006/main" count="710" uniqueCount="230">
  <si>
    <t>標準</t>
    <rPh sb="0" eb="2">
      <t>ヒョウジュン</t>
    </rPh>
    <phoneticPr fontId="2"/>
  </si>
  <si>
    <t>半月前</t>
    <rPh sb="0" eb="2">
      <t>ハンツキ</t>
    </rPh>
    <rPh sb="2" eb="3">
      <t>マエ</t>
    </rPh>
    <phoneticPr fontId="2"/>
  </si>
  <si>
    <t>年</t>
    <rPh sb="0" eb="1">
      <t>ネン</t>
    </rPh>
    <phoneticPr fontId="2"/>
  </si>
  <si>
    <t>N月</t>
    <rPh sb="1" eb="2">
      <t>ツキ</t>
    </rPh>
    <phoneticPr fontId="2"/>
  </si>
  <si>
    <t>N年月日</t>
    <rPh sb="1" eb="4">
      <t>ネンガッピ</t>
    </rPh>
    <phoneticPr fontId="2"/>
  </si>
  <si>
    <t>月末</t>
    <rPh sb="0" eb="2">
      <t>ゲツマツ</t>
    </rPh>
    <phoneticPr fontId="2"/>
  </si>
  <si>
    <t>当月日数</t>
    <rPh sb="0" eb="2">
      <t>トウゲツ</t>
    </rPh>
    <rPh sb="2" eb="4">
      <t>ニッスウ</t>
    </rPh>
    <phoneticPr fontId="2"/>
  </si>
  <si>
    <t>実日数</t>
    <rPh sb="0" eb="1">
      <t>ジツ</t>
    </rPh>
    <rPh sb="1" eb="3">
      <t>ニッスウ</t>
    </rPh>
    <phoneticPr fontId="2"/>
  </si>
  <si>
    <t>至　　　年　月　日</t>
    <rPh sb="0" eb="1">
      <t>シ</t>
    </rPh>
    <rPh sb="4" eb="5">
      <t>トシ</t>
    </rPh>
    <rPh sb="6" eb="7">
      <t>ツキ</t>
    </rPh>
    <rPh sb="8" eb="9">
      <t>ヒ</t>
    </rPh>
    <phoneticPr fontId="2"/>
  </si>
  <si>
    <t>標準　－　標準</t>
    <rPh sb="0" eb="1">
      <t>シルベ</t>
    </rPh>
    <rPh sb="1" eb="2">
      <t>ジュン</t>
    </rPh>
    <rPh sb="5" eb="7">
      <t>ヒョウジュン</t>
    </rPh>
    <phoneticPr fontId="2"/>
  </si>
  <si>
    <t>標準　－　半月前</t>
    <rPh sb="0" eb="2">
      <t>ヒョウジュン</t>
    </rPh>
    <rPh sb="5" eb="8">
      <t>ハンツキマエ</t>
    </rPh>
    <phoneticPr fontId="2"/>
  </si>
  <si>
    <t>半月後</t>
    <rPh sb="0" eb="2">
      <t>ハンツキ</t>
    </rPh>
    <rPh sb="2" eb="3">
      <t>ゴ</t>
    </rPh>
    <phoneticPr fontId="2"/>
  </si>
  <si>
    <t>自　　　年　月　日</t>
    <rPh sb="0" eb="1">
      <t>ジ</t>
    </rPh>
    <rPh sb="4" eb="5">
      <t>トシ</t>
    </rPh>
    <rPh sb="6" eb="7">
      <t>ツキ</t>
    </rPh>
    <rPh sb="8" eb="9">
      <t>ヒ</t>
    </rPh>
    <phoneticPr fontId="2"/>
  </si>
  <si>
    <t>半月後　－　標準</t>
    <rPh sb="0" eb="2">
      <t>ハンツキ</t>
    </rPh>
    <rPh sb="2" eb="3">
      <t>ゴ</t>
    </rPh>
    <rPh sb="6" eb="8">
      <t>ヒョウジュン</t>
    </rPh>
    <phoneticPr fontId="2"/>
  </si>
  <si>
    <t>半月後　－　半月前</t>
    <rPh sb="0" eb="2">
      <t>ハンツキ</t>
    </rPh>
    <rPh sb="2" eb="3">
      <t>ゴ</t>
    </rPh>
    <rPh sb="6" eb="9">
      <t>ハンツキマエ</t>
    </rPh>
    <phoneticPr fontId="2"/>
  </si>
  <si>
    <t>至が半月前</t>
    <rPh sb="0" eb="1">
      <t>シ</t>
    </rPh>
    <rPh sb="2" eb="4">
      <t>ハンツキ</t>
    </rPh>
    <rPh sb="4" eb="5">
      <t>マエ</t>
    </rPh>
    <phoneticPr fontId="2"/>
  </si>
  <si>
    <t>自が半月後</t>
    <rPh sb="0" eb="1">
      <t>ジ</t>
    </rPh>
    <rPh sb="2" eb="5">
      <t>ハンツキゴ</t>
    </rPh>
    <phoneticPr fontId="2"/>
  </si>
  <si>
    <t>自が半月後、至が半月前</t>
    <rPh sb="0" eb="1">
      <t>ジ</t>
    </rPh>
    <rPh sb="2" eb="5">
      <t>ハンツキゴ</t>
    </rPh>
    <phoneticPr fontId="2"/>
  </si>
  <si>
    <t>通常</t>
    <rPh sb="0" eb="2">
      <t>ツウジョウ</t>
    </rPh>
    <phoneticPr fontId="2"/>
  </si>
  <si>
    <t>区分</t>
    <rPh sb="0" eb="2">
      <t>クブン</t>
    </rPh>
    <phoneticPr fontId="2"/>
  </si>
  <si>
    <t>職　　　名　　　等</t>
    <rPh sb="0" eb="1">
      <t>ショク</t>
    </rPh>
    <rPh sb="4" eb="5">
      <t>ナ</t>
    </rPh>
    <rPh sb="8" eb="9">
      <t>トウ</t>
    </rPh>
    <phoneticPr fontId="2"/>
  </si>
  <si>
    <t>自</t>
    <rPh sb="0" eb="1">
      <t>ジ</t>
    </rPh>
    <phoneticPr fontId="2"/>
  </si>
  <si>
    <t>至</t>
    <rPh sb="0" eb="1">
      <t>シ</t>
    </rPh>
    <phoneticPr fontId="2"/>
  </si>
  <si>
    <t>在 職 期 間</t>
    <rPh sb="0" eb="1">
      <t>ザイ</t>
    </rPh>
    <rPh sb="2" eb="3">
      <t>ショク</t>
    </rPh>
    <rPh sb="4" eb="5">
      <t>キ</t>
    </rPh>
    <rPh sb="6" eb="7">
      <t>アイダ</t>
    </rPh>
    <phoneticPr fontId="2"/>
  </si>
  <si>
    <t>在職年月数</t>
    <rPh sb="0" eb="2">
      <t>ザイショク</t>
    </rPh>
    <rPh sb="2" eb="4">
      <t>ネンゲツ</t>
    </rPh>
    <rPh sb="4" eb="5">
      <t>スウ</t>
    </rPh>
    <phoneticPr fontId="2"/>
  </si>
  <si>
    <t>生年月日</t>
    <rPh sb="0" eb="2">
      <t>セイネン</t>
    </rPh>
    <rPh sb="2" eb="4">
      <t>ガッピ</t>
    </rPh>
    <phoneticPr fontId="2"/>
  </si>
  <si>
    <t>年次</t>
    <rPh sb="0" eb="2">
      <t>ネンジ</t>
    </rPh>
    <phoneticPr fontId="2"/>
  </si>
  <si>
    <t>ふりがな
ペンネーム・芸名</t>
    <rPh sb="11" eb="13">
      <t>ゲイメイ</t>
    </rPh>
    <phoneticPr fontId="2"/>
  </si>
  <si>
    <t>勲　　　章</t>
    <rPh sb="0" eb="1">
      <t>イサオ</t>
    </rPh>
    <rPh sb="4" eb="5">
      <t>ショウ</t>
    </rPh>
    <phoneticPr fontId="2"/>
  </si>
  <si>
    <t xml:space="preserve"> 備 考</t>
    <rPh sb="1" eb="2">
      <t>ビ</t>
    </rPh>
    <rPh sb="3" eb="4">
      <t>コウ</t>
    </rPh>
    <phoneticPr fontId="2"/>
  </si>
  <si>
    <t>最　終　学　歴</t>
    <rPh sb="0" eb="1">
      <t>サイ</t>
    </rPh>
    <rPh sb="2" eb="3">
      <t>オワリ</t>
    </rPh>
    <rPh sb="4" eb="5">
      <t>ガク</t>
    </rPh>
    <rPh sb="6" eb="7">
      <t>レキ</t>
    </rPh>
    <phoneticPr fontId="2"/>
  </si>
  <si>
    <t>資本金</t>
    <rPh sb="0" eb="3">
      <t>シホンキン</t>
    </rPh>
    <phoneticPr fontId="2"/>
  </si>
  <si>
    <t>従業員</t>
    <rPh sb="0" eb="3">
      <t>ジュウギョウイン</t>
    </rPh>
    <phoneticPr fontId="2"/>
  </si>
  <si>
    <t>販売高</t>
    <rPh sb="0" eb="3">
      <t>ハンバイダカ</t>
    </rPh>
    <phoneticPr fontId="2"/>
  </si>
  <si>
    <t>年齢</t>
    <rPh sb="0" eb="2">
      <t>ネンレイ</t>
    </rPh>
    <phoneticPr fontId="2"/>
  </si>
  <si>
    <t>会</t>
    <rPh sb="0" eb="1">
      <t>カイ</t>
    </rPh>
    <phoneticPr fontId="2"/>
  </si>
  <si>
    <t>社</t>
    <rPh sb="0" eb="1">
      <t>シャ</t>
    </rPh>
    <phoneticPr fontId="2"/>
  </si>
  <si>
    <t>副</t>
    <rPh sb="0" eb="1">
      <t>フク</t>
    </rPh>
    <phoneticPr fontId="2"/>
  </si>
  <si>
    <t>専</t>
    <rPh sb="0" eb="1">
      <t>セン</t>
    </rPh>
    <phoneticPr fontId="2"/>
  </si>
  <si>
    <t>常</t>
    <rPh sb="0" eb="1">
      <t>ジョウ</t>
    </rPh>
    <phoneticPr fontId="2"/>
  </si>
  <si>
    <t>通し
番号</t>
    <rPh sb="0" eb="1">
      <t>トオ</t>
    </rPh>
    <rPh sb="3" eb="4">
      <t>バン</t>
    </rPh>
    <rPh sb="4" eb="5">
      <t>ゴウ</t>
    </rPh>
    <phoneticPr fontId="2"/>
  </si>
  <si>
    <t>性
別</t>
    <rPh sb="0" eb="1">
      <t>セイ</t>
    </rPh>
    <rPh sb="2" eb="3">
      <t>ベツ</t>
    </rPh>
    <phoneticPr fontId="2"/>
  </si>
  <si>
    <t>会員数</t>
    <rPh sb="0" eb="3">
      <t>カイインスウ</t>
    </rPh>
    <phoneticPr fontId="2"/>
  </si>
  <si>
    <t>年予算</t>
    <rPh sb="0" eb="1">
      <t>ネン</t>
    </rPh>
    <rPh sb="1" eb="3">
      <t>ヨサン</t>
    </rPh>
    <phoneticPr fontId="2"/>
  </si>
  <si>
    <t>名　称</t>
    <rPh sb="0" eb="1">
      <t>メイ</t>
    </rPh>
    <rPh sb="2" eb="3">
      <t>ショウ</t>
    </rPh>
    <phoneticPr fontId="2"/>
  </si>
  <si>
    <t>役　員</t>
    <rPh sb="0" eb="1">
      <t>ヤク</t>
    </rPh>
    <rPh sb="2" eb="3">
      <t>イン</t>
    </rPh>
    <phoneticPr fontId="2"/>
  </si>
  <si>
    <t>活　動
範　囲</t>
    <rPh sb="0" eb="1">
      <t>カツ</t>
    </rPh>
    <rPh sb="2" eb="3">
      <t>ドウ</t>
    </rPh>
    <rPh sb="4" eb="5">
      <t>ハン</t>
    </rPh>
    <rPh sb="6" eb="7">
      <t>ガコイ</t>
    </rPh>
    <phoneticPr fontId="2"/>
  </si>
  <si>
    <t>職　員</t>
    <rPh sb="0" eb="1">
      <t>ショク</t>
    </rPh>
    <rPh sb="2" eb="3">
      <t>イン</t>
    </rPh>
    <phoneticPr fontId="2"/>
  </si>
  <si>
    <t>長</t>
    <rPh sb="0" eb="1">
      <t>チョウ</t>
    </rPh>
    <phoneticPr fontId="2"/>
  </si>
  <si>
    <t>理</t>
    <rPh sb="0" eb="1">
      <t>リ</t>
    </rPh>
    <phoneticPr fontId="2"/>
  </si>
  <si>
    <t>賞
勲</t>
    <rPh sb="0" eb="1">
      <t>ショウ</t>
    </rPh>
    <rPh sb="2" eb="3">
      <t>クン</t>
    </rPh>
    <phoneticPr fontId="2"/>
  </si>
  <si>
    <t>係</t>
    <rPh sb="0" eb="1">
      <t>カカリ</t>
    </rPh>
    <phoneticPr fontId="2"/>
  </si>
  <si>
    <t>申立</t>
    <rPh sb="0" eb="2">
      <t>モウシタテ</t>
    </rPh>
    <phoneticPr fontId="2"/>
  </si>
  <si>
    <t>東京都千代田区</t>
    <rPh sb="0" eb="3">
      <t>トウキョウト</t>
    </rPh>
    <rPh sb="3" eb="7">
      <t>チヨダク</t>
    </rPh>
    <phoneticPr fontId="2"/>
  </si>
  <si>
    <t>氏　 名</t>
    <rPh sb="0" eb="1">
      <t>シ</t>
    </rPh>
    <rPh sb="3" eb="4">
      <t>メイ</t>
    </rPh>
    <phoneticPr fontId="2"/>
  </si>
  <si>
    <t>コ
｜
ド</t>
    <phoneticPr fontId="2"/>
  </si>
  <si>
    <t>+-</t>
    <phoneticPr fontId="2"/>
  </si>
  <si>
    <t>0-</t>
    <phoneticPr fontId="2"/>
  </si>
  <si>
    <t>+0</t>
    <phoneticPr fontId="2"/>
  </si>
  <si>
    <t>0-</t>
    <phoneticPr fontId="2"/>
  </si>
  <si>
    <t>現在</t>
    <rPh sb="0" eb="2">
      <t>ゲンザイ</t>
    </rPh>
    <phoneticPr fontId="2"/>
  </si>
  <si>
    <t>自の日付</t>
    <rPh sb="0" eb="1">
      <t>ジ</t>
    </rPh>
    <rPh sb="2" eb="4">
      <t>ヒヅケ</t>
    </rPh>
    <phoneticPr fontId="2"/>
  </si>
  <si>
    <t>万円</t>
    <rPh sb="0" eb="2">
      <t>マンエン</t>
    </rPh>
    <phoneticPr fontId="2"/>
  </si>
  <si>
    <t>人</t>
    <rPh sb="0" eb="1">
      <t>ニン</t>
    </rPh>
    <phoneticPr fontId="2"/>
  </si>
  <si>
    <t>本   籍</t>
    <rPh sb="0" eb="1">
      <t>ホン</t>
    </rPh>
    <rPh sb="4" eb="5">
      <t>セキ</t>
    </rPh>
    <phoneticPr fontId="2"/>
  </si>
  <si>
    <t>主　 要</t>
    <rPh sb="0" eb="1">
      <t>シュ</t>
    </rPh>
    <rPh sb="3" eb="4">
      <t>ヨウ</t>
    </rPh>
    <phoneticPr fontId="2"/>
  </si>
  <si>
    <t>経　 歴</t>
    <rPh sb="0" eb="1">
      <t>キョウ</t>
    </rPh>
    <rPh sb="3" eb="4">
      <t>レキ</t>
    </rPh>
    <phoneticPr fontId="2"/>
  </si>
  <si>
    <t>現住所</t>
    <rPh sb="0" eb="1">
      <t>ゲン</t>
    </rPh>
    <rPh sb="1" eb="2">
      <t>ジュウ</t>
    </rPh>
    <rPh sb="2" eb="3">
      <t>トコロ</t>
    </rPh>
    <phoneticPr fontId="2"/>
  </si>
  <si>
    <t>団
体
の
規
模
な
ど</t>
    <rPh sb="0" eb="1">
      <t>ダン</t>
    </rPh>
    <rPh sb="2" eb="3">
      <t>タイ</t>
    </rPh>
    <phoneticPr fontId="2"/>
  </si>
  <si>
    <t>氏
名</t>
    <rPh sb="0" eb="1">
      <t>シ</t>
    </rPh>
    <rPh sb="2" eb="3">
      <t>メイ</t>
    </rPh>
    <phoneticPr fontId="2"/>
  </si>
  <si>
    <t xml:space="preserve"> </t>
    <phoneticPr fontId="2"/>
  </si>
  <si>
    <t xml:space="preserve"> </t>
    <phoneticPr fontId="2"/>
  </si>
  <si>
    <t>功 績 名</t>
    <rPh sb="0" eb="1">
      <t>コウ</t>
    </rPh>
    <rPh sb="2" eb="3">
      <t>イサオ</t>
    </rPh>
    <rPh sb="4" eb="5">
      <t>メイ</t>
    </rPh>
    <phoneticPr fontId="2"/>
  </si>
  <si>
    <t>褒　　章　　審　　査　　票</t>
    <rPh sb="0" eb="1">
      <t>ホ</t>
    </rPh>
    <rPh sb="3" eb="4">
      <t>ショウ</t>
    </rPh>
    <rPh sb="6" eb="7">
      <t>シン</t>
    </rPh>
    <rPh sb="9" eb="10">
      <t>ジャ</t>
    </rPh>
    <rPh sb="12" eb="13">
      <t>ヒョウ</t>
    </rPh>
    <phoneticPr fontId="2"/>
  </si>
  <si>
    <t xml:space="preserve"> 表彰歴</t>
    <rPh sb="1" eb="3">
      <t>ヒョウショウ</t>
    </rPh>
    <rPh sb="3" eb="4">
      <t>レキ</t>
    </rPh>
    <phoneticPr fontId="2"/>
  </si>
  <si>
    <t>年次
(発令)</t>
    <rPh sb="0" eb="2">
      <t>ネンジ</t>
    </rPh>
    <rPh sb="4" eb="6">
      <t>ハツレイ</t>
    </rPh>
    <phoneticPr fontId="2"/>
  </si>
  <si>
    <t>省
庁
等</t>
    <rPh sb="0" eb="1">
      <t>ショウ</t>
    </rPh>
    <rPh sb="2" eb="3">
      <t>チョウ</t>
    </rPh>
    <rPh sb="4" eb="5">
      <t>トウ</t>
    </rPh>
    <phoneticPr fontId="2"/>
  </si>
  <si>
    <t>褒　　　章</t>
    <rPh sb="0" eb="1">
      <t>ホ</t>
    </rPh>
    <rPh sb="4" eb="5">
      <t>ショウ</t>
    </rPh>
    <phoneticPr fontId="2"/>
  </si>
  <si>
    <t xml:space="preserve"> </t>
    <phoneticPr fontId="2"/>
  </si>
  <si>
    <t>コ
｜
ド</t>
    <phoneticPr fontId="2"/>
  </si>
  <si>
    <t>コ
｜
ド</t>
    <phoneticPr fontId="2"/>
  </si>
  <si>
    <t xml:space="preserve"> </t>
    <phoneticPr fontId="2"/>
  </si>
  <si>
    <t>ふりがな</t>
    <phoneticPr fontId="2"/>
  </si>
  <si>
    <t>○○</t>
    <phoneticPr fontId="2"/>
  </si>
  <si>
    <t>（Ｅ）</t>
    <phoneticPr fontId="2"/>
  </si>
  <si>
    <t xml:space="preserve"> </t>
    <phoneticPr fontId="2"/>
  </si>
  <si>
    <t>性別</t>
    <rPh sb="0" eb="2">
      <t>セイベツ</t>
    </rPh>
    <phoneticPr fontId="2"/>
  </si>
  <si>
    <t>１　男
２　女</t>
    <rPh sb="2" eb="3">
      <t>オトコ</t>
    </rPh>
    <rPh sb="6" eb="7">
      <t>オンナ</t>
    </rPh>
    <phoneticPr fontId="2"/>
  </si>
  <si>
    <t>　</t>
    <phoneticPr fontId="2"/>
  </si>
  <si>
    <t>会
社
の
規
模
な
ど</t>
    <phoneticPr fontId="2"/>
  </si>
  <si>
    <t>　</t>
    <phoneticPr fontId="2"/>
  </si>
  <si>
    <t>　</t>
    <phoneticPr fontId="2"/>
  </si>
  <si>
    <t>会
社
の
規
模
な
ど</t>
    <phoneticPr fontId="2"/>
  </si>
  <si>
    <t>（Ｅ）</t>
    <phoneticPr fontId="2"/>
  </si>
  <si>
    <t xml:space="preserve"> </t>
    <phoneticPr fontId="2"/>
  </si>
  <si>
    <t xml:space="preserve"> </t>
    <phoneticPr fontId="2"/>
  </si>
  <si>
    <t xml:space="preserve"> </t>
    <phoneticPr fontId="2"/>
  </si>
  <si>
    <t xml:space="preserve"> </t>
    <phoneticPr fontId="2"/>
  </si>
  <si>
    <t xml:space="preserve"> </t>
    <phoneticPr fontId="2"/>
  </si>
  <si>
    <t>決定</t>
    <rPh sb="0" eb="2">
      <t>ケッテイ</t>
    </rPh>
    <phoneticPr fontId="2"/>
  </si>
  <si>
    <t>事績概要</t>
    <rPh sb="0" eb="2">
      <t>ジセキ</t>
    </rPh>
    <rPh sb="2" eb="4">
      <t>ガイヨウ</t>
    </rPh>
    <phoneticPr fontId="2"/>
  </si>
  <si>
    <t xml:space="preserve"> </t>
    <phoneticPr fontId="2"/>
  </si>
  <si>
    <t>褒章発令日</t>
    <rPh sb="0" eb="2">
      <t>ホウショウ</t>
    </rPh>
    <rPh sb="2" eb="4">
      <t>ハツレイ</t>
    </rPh>
    <rPh sb="4" eb="5">
      <t>ヒ</t>
    </rPh>
    <phoneticPr fontId="2"/>
  </si>
  <si>
    <t>（○○歳）</t>
    <phoneticPr fontId="2"/>
  </si>
  <si>
    <t>+0</t>
    <phoneticPr fontId="2"/>
  </si>
  <si>
    <t xml:space="preserve"> </t>
    <phoneticPr fontId="2"/>
  </si>
  <si>
    <t xml:space="preserve"> </t>
    <phoneticPr fontId="2"/>
  </si>
  <si>
    <t xml:space="preserve"> </t>
    <phoneticPr fontId="2"/>
  </si>
  <si>
    <t>経済産業省中小企業庁</t>
    <rPh sb="0" eb="2">
      <t>ケイザイ</t>
    </rPh>
    <rPh sb="2" eb="5">
      <t>サンギョウショウ</t>
    </rPh>
    <rPh sb="5" eb="10">
      <t>チュウキチョウ</t>
    </rPh>
    <phoneticPr fontId="2"/>
  </si>
  <si>
    <t>　</t>
    <phoneticPr fontId="2"/>
  </si>
  <si>
    <t>B</t>
    <phoneticPr fontId="2"/>
  </si>
  <si>
    <t>春秋であればh00/4/29のように入力</t>
  </si>
  <si>
    <t>至の日付</t>
    <rPh sb="0" eb="1">
      <t>イタル</t>
    </rPh>
    <rPh sb="2" eb="4">
      <t>ヒヅケ</t>
    </rPh>
    <phoneticPr fontId="2"/>
  </si>
  <si>
    <t>+-</t>
    <phoneticPr fontId="2"/>
  </si>
  <si>
    <t>褒章発令日</t>
    <rPh sb="0" eb="2">
      <t>ホウショウ</t>
    </rPh>
    <phoneticPr fontId="2"/>
  </si>
  <si>
    <t xml:space="preserve"> </t>
    <phoneticPr fontId="2"/>
  </si>
  <si>
    <t xml:space="preserve"> </t>
    <phoneticPr fontId="2"/>
  </si>
  <si>
    <t>（Ｂ・Ｄ・Ｅー２）</t>
  </si>
  <si>
    <t>　</t>
    <phoneticPr fontId="2"/>
  </si>
  <si>
    <t xml:space="preserve"> </t>
    <phoneticPr fontId="2"/>
  </si>
  <si>
    <t xml:space="preserve">  </t>
    <phoneticPr fontId="2"/>
  </si>
  <si>
    <t xml:space="preserve">
　　　　　　　　　区分
記入欄</t>
    <rPh sb="10" eb="12">
      <t>クブン</t>
    </rPh>
    <rPh sb="13" eb="16">
      <t>キニュウラン</t>
    </rPh>
    <phoneticPr fontId="2"/>
  </si>
  <si>
    <t>勲章審査票</t>
    <rPh sb="0" eb="2">
      <t>クンショウ</t>
    </rPh>
    <rPh sb="2" eb="5">
      <t>シンサヒョウ</t>
    </rPh>
    <phoneticPr fontId="2"/>
  </si>
  <si>
    <t>褒章審査票</t>
    <rPh sb="0" eb="2">
      <t>ホウショウ</t>
    </rPh>
    <rPh sb="2" eb="5">
      <t>シンサヒョウ</t>
    </rPh>
    <phoneticPr fontId="2"/>
  </si>
  <si>
    <t>春秋叙勲</t>
    <rPh sb="0" eb="2">
      <t>シュンジュウ</t>
    </rPh>
    <rPh sb="2" eb="4">
      <t>ジョクン</t>
    </rPh>
    <phoneticPr fontId="2"/>
  </si>
  <si>
    <t>死亡叙勲</t>
    <rPh sb="0" eb="2">
      <t>シボウ</t>
    </rPh>
    <rPh sb="2" eb="4">
      <t>ジョクン</t>
    </rPh>
    <phoneticPr fontId="2"/>
  </si>
  <si>
    <t>春秋の褒章</t>
    <rPh sb="0" eb="2">
      <t>シュンジュウ</t>
    </rPh>
    <rPh sb="3" eb="5">
      <t>ホウショウ</t>
    </rPh>
    <phoneticPr fontId="2"/>
  </si>
  <si>
    <t>審査票の種類</t>
    <rPh sb="0" eb="3">
      <t>シンサヒョウ</t>
    </rPh>
    <rPh sb="4" eb="6">
      <t>シュルイ</t>
    </rPh>
    <phoneticPr fontId="2"/>
  </si>
  <si>
    <t>様式の種類(Ａ)又は(Ｂ)〔１枚目〕
（Ａ．Ｃ－２）又は（Ｂ．Ｄ．Ｅ－２）〔２枚目〕
（注）
①様式（Ａ）（Ａ．Ｃ－２）は主として一般職、特別職の公務員又は公選職等の経歴を記載する。
②様式（Ｂ）（Ｂ．Ｄ．Ｅ－２）は、主として実業界等の民間経歴を記載する。
なお、審査票の作成にあたっては、叙勲候補者の経歴等に合わせ（Ａ）（Ｂ）及び（Ａ．Ｃ－２）（Ｂ．Ｄ．Ｅ－２）の各様式のいずれを用いるのが適当かを判断し簡潔にまとめること。</t>
    <rPh sb="0" eb="2">
      <t>ヨウシキ</t>
    </rPh>
    <rPh sb="3" eb="5">
      <t>シュルイ</t>
    </rPh>
    <rPh sb="8" eb="9">
      <t>マタ</t>
    </rPh>
    <rPh sb="15" eb="17">
      <t>マイメ</t>
    </rPh>
    <rPh sb="26" eb="27">
      <t>マタ</t>
    </rPh>
    <rPh sb="39" eb="41">
      <t>マイメ</t>
    </rPh>
    <rPh sb="45" eb="46">
      <t>チュウ</t>
    </rPh>
    <rPh sb="49" eb="51">
      <t>ヨウシキ</t>
    </rPh>
    <rPh sb="62" eb="63">
      <t>オモ</t>
    </rPh>
    <rPh sb="66" eb="69">
      <t>イッパンショク</t>
    </rPh>
    <rPh sb="70" eb="73">
      <t>トクベツショク</t>
    </rPh>
    <rPh sb="74" eb="77">
      <t>コウムイン</t>
    </rPh>
    <rPh sb="77" eb="78">
      <t>マタ</t>
    </rPh>
    <rPh sb="79" eb="81">
      <t>コウセン</t>
    </rPh>
    <rPh sb="81" eb="82">
      <t>ショク</t>
    </rPh>
    <rPh sb="82" eb="83">
      <t>トウ</t>
    </rPh>
    <rPh sb="84" eb="86">
      <t>ケイレキ</t>
    </rPh>
    <rPh sb="87" eb="89">
      <t>キサイ</t>
    </rPh>
    <rPh sb="94" eb="96">
      <t>ヨウシキ</t>
    </rPh>
    <rPh sb="110" eb="111">
      <t>オモ</t>
    </rPh>
    <rPh sb="114" eb="117">
      <t>ジツギョウカイ</t>
    </rPh>
    <rPh sb="117" eb="118">
      <t>トウ</t>
    </rPh>
    <rPh sb="119" eb="121">
      <t>ミンカン</t>
    </rPh>
    <rPh sb="121" eb="123">
      <t>ケイレキ</t>
    </rPh>
    <rPh sb="124" eb="126">
      <t>キサイ</t>
    </rPh>
    <rPh sb="134" eb="137">
      <t>シンサヒョウ</t>
    </rPh>
    <rPh sb="138" eb="140">
      <t>サクセイ</t>
    </rPh>
    <rPh sb="147" eb="149">
      <t>ジョクン</t>
    </rPh>
    <rPh sb="149" eb="152">
      <t>コウホシャ</t>
    </rPh>
    <rPh sb="153" eb="155">
      <t>ケイレキ</t>
    </rPh>
    <rPh sb="155" eb="156">
      <t>トウ</t>
    </rPh>
    <rPh sb="157" eb="158">
      <t>ア</t>
    </rPh>
    <rPh sb="166" eb="167">
      <t>オヨ</t>
    </rPh>
    <rPh sb="185" eb="186">
      <t>カク</t>
    </rPh>
    <rPh sb="186" eb="188">
      <t>ヨウシキ</t>
    </rPh>
    <rPh sb="193" eb="194">
      <t>モチ</t>
    </rPh>
    <rPh sb="198" eb="200">
      <t>テキトウ</t>
    </rPh>
    <rPh sb="202" eb="204">
      <t>ハンダン</t>
    </rPh>
    <rPh sb="205" eb="207">
      <t>カンケツ</t>
    </rPh>
    <phoneticPr fontId="2"/>
  </si>
  <si>
    <t>死亡年月日</t>
    <rPh sb="0" eb="2">
      <t>シボウ</t>
    </rPh>
    <rPh sb="2" eb="5">
      <t>ネンガッピ</t>
    </rPh>
    <phoneticPr fontId="2"/>
  </si>
  <si>
    <t>死亡年月日を記入し、〔 〕内には死亡原因を記入する。</t>
    <rPh sb="0" eb="2">
      <t>シボウ</t>
    </rPh>
    <rPh sb="2" eb="5">
      <t>ネンガッピ</t>
    </rPh>
    <rPh sb="6" eb="8">
      <t>キニュウ</t>
    </rPh>
    <rPh sb="13" eb="14">
      <t>ナイ</t>
    </rPh>
    <rPh sb="16" eb="18">
      <t>シボウ</t>
    </rPh>
    <rPh sb="18" eb="20">
      <t>ゲンイン</t>
    </rPh>
    <rPh sb="21" eb="23">
      <t>キニュウ</t>
    </rPh>
    <phoneticPr fontId="2"/>
  </si>
  <si>
    <t>省庁等コード</t>
    <rPh sb="0" eb="2">
      <t>ショウチョウ</t>
    </rPh>
    <rPh sb="2" eb="3">
      <t>トウ</t>
    </rPh>
    <phoneticPr fontId="2"/>
  </si>
  <si>
    <t>※春秋叙勲に同じ。</t>
    <rPh sb="1" eb="3">
      <t>シュンジュウ</t>
    </rPh>
    <rPh sb="3" eb="5">
      <t>ジョクン</t>
    </rPh>
    <rPh sb="6" eb="7">
      <t>オナ</t>
    </rPh>
    <phoneticPr fontId="2"/>
  </si>
  <si>
    <t>旧氏名等</t>
    <rPh sb="0" eb="1">
      <t>キュウ</t>
    </rPh>
    <rPh sb="1" eb="3">
      <t>シメイ</t>
    </rPh>
    <rPh sb="3" eb="4">
      <t>トウ</t>
    </rPh>
    <phoneticPr fontId="2"/>
  </si>
  <si>
    <t>ペンネーム・芸名</t>
    <rPh sb="6" eb="8">
      <t>ゲイメイ</t>
    </rPh>
    <phoneticPr fontId="2"/>
  </si>
  <si>
    <t>ペンネーム・芸名等のある者は、「ペンネーム・芸名」欄に芸名等を記入し、ふりがなを付ける。</t>
    <rPh sb="6" eb="8">
      <t>ゲイメイ</t>
    </rPh>
    <rPh sb="8" eb="9">
      <t>トウ</t>
    </rPh>
    <rPh sb="12" eb="13">
      <t>モノ</t>
    </rPh>
    <rPh sb="22" eb="24">
      <t>ゲイメイ</t>
    </rPh>
    <rPh sb="25" eb="26">
      <t>ラン</t>
    </rPh>
    <rPh sb="27" eb="29">
      <t>ゲイメイ</t>
    </rPh>
    <rPh sb="29" eb="30">
      <t>トウ</t>
    </rPh>
    <rPh sb="31" eb="33">
      <t>キニュウ</t>
    </rPh>
    <rPh sb="40" eb="41">
      <t>ツ</t>
    </rPh>
    <phoneticPr fontId="2"/>
  </si>
  <si>
    <t>戸籍に記載されている生年月日を記入し、（ ）内に叙勲発令の期日（春は４月２９日、秋は１１月３日）現在の年齢を記入する。</t>
    <rPh sb="0" eb="2">
      <t>コセキ</t>
    </rPh>
    <rPh sb="3" eb="5">
      <t>キサイ</t>
    </rPh>
    <rPh sb="10" eb="12">
      <t>セイネン</t>
    </rPh>
    <rPh sb="12" eb="14">
      <t>ガッピ</t>
    </rPh>
    <rPh sb="15" eb="17">
      <t>キニュウ</t>
    </rPh>
    <rPh sb="22" eb="23">
      <t>ナイ</t>
    </rPh>
    <rPh sb="24" eb="26">
      <t>ジョクン</t>
    </rPh>
    <rPh sb="26" eb="28">
      <t>ハツレイ</t>
    </rPh>
    <rPh sb="29" eb="31">
      <t>キジツ</t>
    </rPh>
    <rPh sb="32" eb="33">
      <t>ハル</t>
    </rPh>
    <rPh sb="35" eb="36">
      <t>ガツ</t>
    </rPh>
    <rPh sb="38" eb="39">
      <t>ニチ</t>
    </rPh>
    <rPh sb="40" eb="41">
      <t>アキ</t>
    </rPh>
    <rPh sb="44" eb="45">
      <t>ガツ</t>
    </rPh>
    <rPh sb="46" eb="47">
      <t>ニチ</t>
    </rPh>
    <rPh sb="48" eb="50">
      <t>ゲンザイ</t>
    </rPh>
    <rPh sb="51" eb="53">
      <t>ネンレイ</t>
    </rPh>
    <rPh sb="54" eb="56">
      <t>キニュウ</t>
    </rPh>
    <phoneticPr fontId="2"/>
  </si>
  <si>
    <t>戸籍に記載されている生年月日を記入し、（ ）内に死亡日現在の年齢を記入する。</t>
    <rPh sb="24" eb="27">
      <t>シボウビ</t>
    </rPh>
    <rPh sb="27" eb="29">
      <t>ゲンザイ</t>
    </rPh>
    <rPh sb="30" eb="32">
      <t>ネンレイ</t>
    </rPh>
    <rPh sb="33" eb="35">
      <t>キニュウ</t>
    </rPh>
    <phoneticPr fontId="2"/>
  </si>
  <si>
    <t>勲章、褒章</t>
    <rPh sb="0" eb="2">
      <t>クンショウ</t>
    </rPh>
    <rPh sb="3" eb="5">
      <t>ホウショウ</t>
    </rPh>
    <phoneticPr fontId="2"/>
  </si>
  <si>
    <t>功労名
功績名</t>
    <rPh sb="0" eb="2">
      <t>コウロウ</t>
    </rPh>
    <rPh sb="2" eb="3">
      <t>メイ</t>
    </rPh>
    <rPh sb="4" eb="6">
      <t>コウセキ</t>
    </rPh>
    <rPh sb="6" eb="7">
      <t>メイ</t>
    </rPh>
    <phoneticPr fontId="2"/>
  </si>
  <si>
    <t>最終学歴</t>
    <rPh sb="0" eb="2">
      <t>サイシュウ</t>
    </rPh>
    <rPh sb="2" eb="4">
      <t>ガクレキ</t>
    </rPh>
    <phoneticPr fontId="2"/>
  </si>
  <si>
    <t>表彰歴</t>
    <rPh sb="0" eb="2">
      <t>ヒョウショウ</t>
    </rPh>
    <rPh sb="2" eb="3">
      <t>レキ</t>
    </rPh>
    <phoneticPr fontId="2"/>
  </si>
  <si>
    <t>官職名等</t>
    <rPh sb="0" eb="2">
      <t>カンショク</t>
    </rPh>
    <rPh sb="2" eb="3">
      <t>メイ</t>
    </rPh>
    <rPh sb="3" eb="4">
      <t>トウ</t>
    </rPh>
    <phoneticPr fontId="2"/>
  </si>
  <si>
    <t>「官職名等」欄には、一般職、特別職を問わず、国又は地方公共団体の常勤の職及び国会又は地方議会の議員の職など在任期間に一定の率を乗じ、換算年月数を算出する必要のある職を記入する（各種団体の役職及びその他の公職を記入しても差し支えない。）。
なお、公職選等にあっては、必ず生業を記載する。
①公選による公職は、各任期ごとにその職名を記入する。ただし、同一の公職選に継続して再選された場合については、まとめて記入して差し支えない。
②認証官等の特別職を２つ以上歴任し、又は併任している場合には、それぞれの職ごとに記入する。
③その他の一般職等については、職務の内容（複雑性、困難性及び責任の度合）を異にする職ごとに記入する。職務の内容が同じ程度の職については、適宜まとめて差し支えない。
ただし、最終の官職及びその直後の官職等については、それぞれ個別に記入する。</t>
    <rPh sb="1" eb="3">
      <t>カンショク</t>
    </rPh>
    <rPh sb="3" eb="4">
      <t>メイ</t>
    </rPh>
    <rPh sb="4" eb="5">
      <t>トウ</t>
    </rPh>
    <rPh sb="6" eb="7">
      <t>ラン</t>
    </rPh>
    <rPh sb="10" eb="13">
      <t>イッパンショク</t>
    </rPh>
    <rPh sb="14" eb="17">
      <t>トクベツショク</t>
    </rPh>
    <rPh sb="18" eb="19">
      <t>ト</t>
    </rPh>
    <rPh sb="22" eb="23">
      <t>クニ</t>
    </rPh>
    <rPh sb="23" eb="24">
      <t>マタ</t>
    </rPh>
    <rPh sb="25" eb="27">
      <t>チホウ</t>
    </rPh>
    <rPh sb="27" eb="29">
      <t>コウキョウ</t>
    </rPh>
    <rPh sb="29" eb="31">
      <t>ダンタイ</t>
    </rPh>
    <rPh sb="32" eb="34">
      <t>ジョウキン</t>
    </rPh>
    <rPh sb="35" eb="36">
      <t>ショク</t>
    </rPh>
    <rPh sb="36" eb="37">
      <t>オヨ</t>
    </rPh>
    <rPh sb="38" eb="40">
      <t>コッカイ</t>
    </rPh>
    <rPh sb="40" eb="41">
      <t>マタ</t>
    </rPh>
    <rPh sb="42" eb="44">
      <t>チホウ</t>
    </rPh>
    <rPh sb="44" eb="46">
      <t>ギカイ</t>
    </rPh>
    <rPh sb="47" eb="49">
      <t>ギイン</t>
    </rPh>
    <rPh sb="50" eb="51">
      <t>ショク</t>
    </rPh>
    <rPh sb="53" eb="55">
      <t>ザイニン</t>
    </rPh>
    <rPh sb="55" eb="57">
      <t>キカン</t>
    </rPh>
    <rPh sb="58" eb="60">
      <t>イッテイ</t>
    </rPh>
    <rPh sb="61" eb="62">
      <t>リツ</t>
    </rPh>
    <rPh sb="63" eb="64">
      <t>ジョウ</t>
    </rPh>
    <rPh sb="66" eb="68">
      <t>カンサン</t>
    </rPh>
    <rPh sb="68" eb="69">
      <t>ネン</t>
    </rPh>
    <rPh sb="69" eb="71">
      <t>ゲッスウ</t>
    </rPh>
    <rPh sb="72" eb="74">
      <t>サンシュツ</t>
    </rPh>
    <rPh sb="76" eb="78">
      <t>ヒツヨウ</t>
    </rPh>
    <rPh sb="81" eb="82">
      <t>ショク</t>
    </rPh>
    <rPh sb="83" eb="85">
      <t>キニュウ</t>
    </rPh>
    <rPh sb="88" eb="90">
      <t>カクシュ</t>
    </rPh>
    <rPh sb="90" eb="92">
      <t>ダンタイ</t>
    </rPh>
    <rPh sb="93" eb="95">
      <t>ヤクショク</t>
    </rPh>
    <rPh sb="95" eb="96">
      <t>オヨ</t>
    </rPh>
    <rPh sb="99" eb="100">
      <t>タ</t>
    </rPh>
    <rPh sb="101" eb="103">
      <t>コウショク</t>
    </rPh>
    <rPh sb="104" eb="106">
      <t>キニュウ</t>
    </rPh>
    <rPh sb="109" eb="110">
      <t>サ</t>
    </rPh>
    <rPh sb="111" eb="112">
      <t>ツカ</t>
    </rPh>
    <rPh sb="122" eb="124">
      <t>コウショク</t>
    </rPh>
    <rPh sb="124" eb="125">
      <t>セン</t>
    </rPh>
    <rPh sb="125" eb="126">
      <t>トウ</t>
    </rPh>
    <rPh sb="132" eb="133">
      <t>カナラ</t>
    </rPh>
    <rPh sb="134" eb="136">
      <t>セイギョウ</t>
    </rPh>
    <rPh sb="137" eb="139">
      <t>キサイ</t>
    </rPh>
    <rPh sb="144" eb="146">
      <t>コウセン</t>
    </rPh>
    <rPh sb="149" eb="151">
      <t>コウショク</t>
    </rPh>
    <rPh sb="153" eb="154">
      <t>カク</t>
    </rPh>
    <phoneticPr fontId="2"/>
  </si>
  <si>
    <t>職名等</t>
    <rPh sb="0" eb="2">
      <t>ショクメイ</t>
    </rPh>
    <rPh sb="2" eb="3">
      <t>トウ</t>
    </rPh>
    <phoneticPr fontId="2"/>
  </si>
  <si>
    <t>在職期間</t>
    <rPh sb="0" eb="2">
      <t>ザイショク</t>
    </rPh>
    <rPh sb="2" eb="4">
      <t>キカン</t>
    </rPh>
    <phoneticPr fontId="2"/>
  </si>
  <si>
    <t>現職者については、叙勲発令の期日をもって在職期間の終期と見なす。</t>
    <rPh sb="0" eb="2">
      <t>ゲンショク</t>
    </rPh>
    <rPh sb="2" eb="3">
      <t>シャ</t>
    </rPh>
    <rPh sb="9" eb="11">
      <t>ジョクン</t>
    </rPh>
    <rPh sb="11" eb="13">
      <t>ハツレイ</t>
    </rPh>
    <rPh sb="14" eb="16">
      <t>キジツ</t>
    </rPh>
    <rPh sb="20" eb="22">
      <t>ザイショク</t>
    </rPh>
    <rPh sb="22" eb="24">
      <t>キカン</t>
    </rPh>
    <rPh sb="25" eb="27">
      <t>シュウキ</t>
    </rPh>
    <rPh sb="28" eb="29">
      <t>ミ</t>
    </rPh>
    <phoneticPr fontId="2"/>
  </si>
  <si>
    <t>現職者については、死亡日をもって在職期間の終期と見なす。</t>
    <rPh sb="0" eb="2">
      <t>ゲンショク</t>
    </rPh>
    <rPh sb="2" eb="3">
      <t>シャ</t>
    </rPh>
    <rPh sb="9" eb="12">
      <t>シボウビ</t>
    </rPh>
    <rPh sb="16" eb="18">
      <t>ザイショク</t>
    </rPh>
    <rPh sb="18" eb="20">
      <t>キカン</t>
    </rPh>
    <rPh sb="21" eb="23">
      <t>シュウキ</t>
    </rPh>
    <rPh sb="24" eb="25">
      <t>ミ</t>
    </rPh>
    <phoneticPr fontId="2"/>
  </si>
  <si>
    <t>現職者については、褒章発令の期日をもって在職期間の終期と見なす。</t>
    <rPh sb="0" eb="2">
      <t>ゲンショク</t>
    </rPh>
    <rPh sb="2" eb="3">
      <t>シャ</t>
    </rPh>
    <rPh sb="9" eb="11">
      <t>ホウショウ</t>
    </rPh>
    <rPh sb="11" eb="13">
      <t>ハツレイ</t>
    </rPh>
    <rPh sb="14" eb="16">
      <t>キジツ</t>
    </rPh>
    <rPh sb="20" eb="22">
      <t>ザイショク</t>
    </rPh>
    <rPh sb="22" eb="24">
      <t>キカン</t>
    </rPh>
    <rPh sb="25" eb="27">
      <t>シュウキ</t>
    </rPh>
    <rPh sb="28" eb="29">
      <t>ミ</t>
    </rPh>
    <phoneticPr fontId="2"/>
  </si>
  <si>
    <t>区　　分</t>
    <rPh sb="0" eb="1">
      <t>ク</t>
    </rPh>
    <rPh sb="3" eb="4">
      <t>ブン</t>
    </rPh>
    <phoneticPr fontId="2"/>
  </si>
  <si>
    <t>申　　立</t>
    <rPh sb="0" eb="1">
      <t>サル</t>
    </rPh>
    <rPh sb="3" eb="4">
      <t>リツ</t>
    </rPh>
    <phoneticPr fontId="2"/>
  </si>
  <si>
    <t>「申立」欄には、協議に係る褒章の種別を記入する。</t>
    <rPh sb="1" eb="3">
      <t>モウシタテ</t>
    </rPh>
    <rPh sb="4" eb="5">
      <t>ラン</t>
    </rPh>
    <rPh sb="8" eb="10">
      <t>キョウギ</t>
    </rPh>
    <rPh sb="11" eb="12">
      <t>カカ</t>
    </rPh>
    <rPh sb="13" eb="15">
      <t>ホウショウ</t>
    </rPh>
    <rPh sb="16" eb="18">
      <t>シュベツ</t>
    </rPh>
    <rPh sb="19" eb="21">
      <t>キニュウ</t>
    </rPh>
    <phoneticPr fontId="2"/>
  </si>
  <si>
    <t>備　　考</t>
    <rPh sb="0" eb="1">
      <t>ソナエ</t>
    </rPh>
    <rPh sb="3" eb="4">
      <t>コウ</t>
    </rPh>
    <phoneticPr fontId="2"/>
  </si>
  <si>
    <r>
      <t xml:space="preserve">ふりがな
□□　○○
</t>
    </r>
    <r>
      <rPr>
        <sz val="6"/>
        <rFont val="ＭＳ 明朝"/>
        <family val="1"/>
        <charset val="128"/>
      </rPr>
      <t>(昭○年○月○日改姓）</t>
    </r>
    <rPh sb="12" eb="13">
      <t>アキラ</t>
    </rPh>
    <rPh sb="14" eb="15">
      <t>トシ</t>
    </rPh>
    <rPh sb="16" eb="17">
      <t>ツキ</t>
    </rPh>
    <rPh sb="18" eb="19">
      <t>ニチ</t>
    </rPh>
    <rPh sb="19" eb="21">
      <t>カイセイ</t>
    </rPh>
    <phoneticPr fontId="2"/>
  </si>
  <si>
    <t xml:space="preserve">「功労名」欄には、次のように記入する。
中小企業振興功労
</t>
    <rPh sb="1" eb="3">
      <t>コウロウ</t>
    </rPh>
    <rPh sb="3" eb="4">
      <t>メイ</t>
    </rPh>
    <rPh sb="5" eb="6">
      <t>ラン</t>
    </rPh>
    <rPh sb="9" eb="10">
      <t>ツギ</t>
    </rPh>
    <rPh sb="14" eb="16">
      <t>キニュウ</t>
    </rPh>
    <phoneticPr fontId="2"/>
  </si>
  <si>
    <t>「勲章」「褒章」欄には、それぞれ、既有の勲章又は褒章（紺綬を除く。）の種類と、その発令年月日及び事由を記入する。
※兵役を有している候補者については、必ず叙位叙勲受章歴を確認。
叙勲の受章理由例　中小企業振興功労
褒章の種類別受章理由例　黄綬褒章：業務精励　○○業
　　　　　　　　　　　　　　　　　 藍綬褒章：中小企業振興功績</t>
    <rPh sb="1" eb="3">
      <t>クンショウ</t>
    </rPh>
    <rPh sb="5" eb="7">
      <t>ホウショウ</t>
    </rPh>
    <rPh sb="8" eb="9">
      <t>ラン</t>
    </rPh>
    <rPh sb="17" eb="18">
      <t>スデ</t>
    </rPh>
    <rPh sb="18" eb="19">
      <t>ア</t>
    </rPh>
    <rPh sb="20" eb="22">
      <t>クンショウ</t>
    </rPh>
    <rPh sb="22" eb="23">
      <t>マタ</t>
    </rPh>
    <rPh sb="24" eb="26">
      <t>ホウショウ</t>
    </rPh>
    <rPh sb="27" eb="29">
      <t>コンジュ</t>
    </rPh>
    <rPh sb="30" eb="31">
      <t>ノゾ</t>
    </rPh>
    <rPh sb="35" eb="37">
      <t>シュルイ</t>
    </rPh>
    <rPh sb="41" eb="43">
      <t>ハツレイ</t>
    </rPh>
    <rPh sb="43" eb="46">
      <t>ネンガッピ</t>
    </rPh>
    <rPh sb="46" eb="47">
      <t>オヨ</t>
    </rPh>
    <rPh sb="48" eb="50">
      <t>ジユウ</t>
    </rPh>
    <rPh sb="51" eb="53">
      <t>キニュウ</t>
    </rPh>
    <rPh sb="58" eb="60">
      <t>ヘイエキ</t>
    </rPh>
    <rPh sb="61" eb="62">
      <t>ユウ</t>
    </rPh>
    <rPh sb="66" eb="69">
      <t>コウホシャ</t>
    </rPh>
    <rPh sb="75" eb="76">
      <t>カナラ</t>
    </rPh>
    <rPh sb="77" eb="79">
      <t>ジョイ</t>
    </rPh>
    <rPh sb="79" eb="81">
      <t>ジョクン</t>
    </rPh>
    <rPh sb="81" eb="84">
      <t>ジュショウレキ</t>
    </rPh>
    <rPh sb="85" eb="87">
      <t>カクニン</t>
    </rPh>
    <rPh sb="89" eb="91">
      <t>ジョクン</t>
    </rPh>
    <rPh sb="92" eb="94">
      <t>ジュショウ</t>
    </rPh>
    <rPh sb="94" eb="96">
      <t>リユウ</t>
    </rPh>
    <rPh sb="96" eb="97">
      <t>レイ</t>
    </rPh>
    <rPh sb="98" eb="100">
      <t>チュウショウ</t>
    </rPh>
    <rPh sb="100" eb="102">
      <t>キギョウ</t>
    </rPh>
    <rPh sb="102" eb="104">
      <t>シンコウ</t>
    </rPh>
    <rPh sb="104" eb="106">
      <t>コウロウ</t>
    </rPh>
    <rPh sb="107" eb="109">
      <t>ホウショウ</t>
    </rPh>
    <rPh sb="110" eb="113">
      <t>シュルイベツ</t>
    </rPh>
    <rPh sb="113" eb="115">
      <t>ジュショウ</t>
    </rPh>
    <rPh sb="115" eb="117">
      <t>リユウ</t>
    </rPh>
    <rPh sb="117" eb="118">
      <t>レイ</t>
    </rPh>
    <rPh sb="119" eb="121">
      <t>オウジュ</t>
    </rPh>
    <rPh sb="121" eb="123">
      <t>ホウショウ</t>
    </rPh>
    <rPh sb="124" eb="126">
      <t>ギョウム</t>
    </rPh>
    <rPh sb="126" eb="128">
      <t>セイレイ</t>
    </rPh>
    <rPh sb="131" eb="132">
      <t>ギョウ</t>
    </rPh>
    <rPh sb="151" eb="153">
      <t>ランジュ</t>
    </rPh>
    <rPh sb="153" eb="155">
      <t>ホウショウ</t>
    </rPh>
    <rPh sb="156" eb="158">
      <t>チュウショウ</t>
    </rPh>
    <rPh sb="158" eb="160">
      <t>キギョウ</t>
    </rPh>
    <rPh sb="160" eb="162">
      <t>シンコウ</t>
    </rPh>
    <rPh sb="162" eb="164">
      <t>コウセキ</t>
    </rPh>
    <phoneticPr fontId="2"/>
  </si>
  <si>
    <t>氏　　名
性　　別</t>
    <rPh sb="0" eb="1">
      <t>シ</t>
    </rPh>
    <rPh sb="3" eb="4">
      <t>メイ</t>
    </rPh>
    <rPh sb="5" eb="6">
      <t>セイ</t>
    </rPh>
    <rPh sb="8" eb="9">
      <t>ベツ</t>
    </rPh>
    <phoneticPr fontId="2"/>
  </si>
  <si>
    <t>黄綬</t>
    <rPh sb="0" eb="2">
      <t>オウジュ</t>
    </rPh>
    <phoneticPr fontId="2"/>
  </si>
  <si>
    <t>○</t>
    <phoneticPr fontId="2"/>
  </si>
  <si>
    <t>○○県知事表彰（○○功労）</t>
    <rPh sb="2" eb="5">
      <t>ケンチジ</t>
    </rPh>
    <rPh sb="5" eb="7">
      <t>ヒョウショウ</t>
    </rPh>
    <rPh sb="10" eb="12">
      <t>コウロウ</t>
    </rPh>
    <phoneticPr fontId="2"/>
  </si>
  <si>
    <t>業務精励（□□業）</t>
    <rPh sb="0" eb="2">
      <t>ギョウム</t>
    </rPh>
    <rPh sb="2" eb="4">
      <t>セイレイ</t>
    </rPh>
    <rPh sb="7" eb="8">
      <t>ギョウ</t>
    </rPh>
    <phoneticPr fontId="2"/>
  </si>
  <si>
    <t>多年□□業に従事し斯業の発展に尽力した</t>
    <rPh sb="4" eb="5">
      <t>ギョウ</t>
    </rPh>
    <phoneticPr fontId="2"/>
  </si>
  <si>
    <t>昭和○年○月○日</t>
    <rPh sb="0" eb="2">
      <t>ショウワ</t>
    </rPh>
    <rPh sb="3" eb="4">
      <t>ネン</t>
    </rPh>
    <rPh sb="5" eb="6">
      <t>ツキ</t>
    </rPh>
    <rPh sb="7" eb="8">
      <t>ヒ</t>
    </rPh>
    <phoneticPr fontId="2"/>
  </si>
  <si>
    <t>戸籍に記載されている生年月日を記入し、（ ）内に褒章発令の期日（春は４月２９日、秋は１１月３日）現在の年齢を記入する。</t>
    <rPh sb="0" eb="2">
      <t>コセキ</t>
    </rPh>
    <rPh sb="3" eb="5">
      <t>キサイ</t>
    </rPh>
    <rPh sb="10" eb="12">
      <t>セイネン</t>
    </rPh>
    <rPh sb="12" eb="14">
      <t>ガッピ</t>
    </rPh>
    <rPh sb="15" eb="17">
      <t>キニュウ</t>
    </rPh>
    <rPh sb="22" eb="23">
      <t>ナイ</t>
    </rPh>
    <rPh sb="24" eb="26">
      <t>ホウショウ</t>
    </rPh>
    <rPh sb="26" eb="28">
      <t>ハツレイ</t>
    </rPh>
    <rPh sb="29" eb="31">
      <t>キジツ</t>
    </rPh>
    <rPh sb="32" eb="33">
      <t>ハル</t>
    </rPh>
    <rPh sb="35" eb="36">
      <t>ガツ</t>
    </rPh>
    <rPh sb="38" eb="39">
      <t>ニチ</t>
    </rPh>
    <rPh sb="40" eb="41">
      <t>アキ</t>
    </rPh>
    <rPh sb="44" eb="45">
      <t>ガツ</t>
    </rPh>
    <rPh sb="46" eb="47">
      <t>ニチ</t>
    </rPh>
    <rPh sb="48" eb="50">
      <t>ゲンザイ</t>
    </rPh>
    <rPh sb="51" eb="53">
      <t>ネンレイ</t>
    </rPh>
    <rPh sb="54" eb="56">
      <t>キニュウ</t>
    </rPh>
    <phoneticPr fontId="2"/>
  </si>
  <si>
    <t>「申立」欄には、協議に係る勲等を記入する。</t>
    <rPh sb="1" eb="3">
      <t>モウシタテ</t>
    </rPh>
    <rPh sb="4" eb="5">
      <t>ラン</t>
    </rPh>
    <rPh sb="8" eb="10">
      <t>キョウギ</t>
    </rPh>
    <rPh sb="11" eb="12">
      <t>カカ</t>
    </rPh>
    <rPh sb="13" eb="15">
      <t>クントウ</t>
    </rPh>
    <rPh sb="16" eb="18">
      <t>キニュウ</t>
    </rPh>
    <phoneticPr fontId="2"/>
  </si>
  <si>
    <r>
      <rPr>
        <sz val="9"/>
        <rFont val="ＭＳ 明朝"/>
        <family val="1"/>
        <charset val="128"/>
      </rPr>
      <t>ふりがな</t>
    </r>
    <r>
      <rPr>
        <sz val="11"/>
        <rFont val="ＭＳ 明朝"/>
        <family val="1"/>
        <charset val="128"/>
      </rPr>
      <t xml:space="preserve">
△△　○○</t>
    </r>
    <phoneticPr fontId="2"/>
  </si>
  <si>
    <t>クリーム色のセルには計算式が入っているので、入力しないでください。　</t>
    <rPh sb="4" eb="5">
      <t>イロ</t>
    </rPh>
    <rPh sb="10" eb="13">
      <t>ケイサンシキ</t>
    </rPh>
    <rPh sb="14" eb="15">
      <t>ハイ</t>
    </rPh>
    <rPh sb="22" eb="24">
      <t>ニュウリョク</t>
    </rPh>
    <phoneticPr fontId="2"/>
  </si>
  <si>
    <t>↓　在職期間調整</t>
    <rPh sb="2" eb="4">
      <t>ザイショク</t>
    </rPh>
    <rPh sb="4" eb="6">
      <t>キカン</t>
    </rPh>
    <rPh sb="6" eb="8">
      <t>チョウセイ</t>
    </rPh>
    <phoneticPr fontId="2"/>
  </si>
  <si>
    <t>経済産業省中小企業庁は「80B」</t>
    <rPh sb="0" eb="5">
      <t>ケイザイサンギョウショウ</t>
    </rPh>
    <rPh sb="5" eb="7">
      <t>チュウショウ</t>
    </rPh>
    <rPh sb="7" eb="10">
      <t>キギョウチョウ</t>
    </rPh>
    <phoneticPr fontId="2"/>
  </si>
  <si>
    <t>※左記に同じ。</t>
    <rPh sb="1" eb="3">
      <t>サキ</t>
    </rPh>
    <rPh sb="4" eb="5">
      <t>オナ</t>
    </rPh>
    <phoneticPr fontId="2"/>
  </si>
  <si>
    <r>
      <t>「氏名」欄には、原則として、戸籍に記載されている字画で氏名を記入し、ふりがなを付ける。この字画により、勲記等を作成することとなるので、正確に記入すること。
特殊文字の場合は○で囲む</t>
    </r>
    <r>
      <rPr>
        <sz val="9"/>
        <color rgb="FFFF0000"/>
        <rFont val="ＭＳ Ｐゴシック"/>
        <family val="3"/>
        <charset val="128"/>
      </rPr>
      <t>（審査票が２頁以上に及ぶ場合は２頁目以降の右上氏名欄についても囲む）</t>
    </r>
    <r>
      <rPr>
        <sz val="9"/>
        <rFont val="ＭＳ Ｐゴシック"/>
        <family val="3"/>
        <charset val="128"/>
      </rPr>
      <t>。
欄外の「性別」欄に、男は「１」、女は「２」と入力する。</t>
    </r>
    <rPh sb="1" eb="3">
      <t>シメイ</t>
    </rPh>
    <rPh sb="4" eb="5">
      <t>ラン</t>
    </rPh>
    <rPh sb="8" eb="10">
      <t>ゲンソク</t>
    </rPh>
    <rPh sb="14" eb="16">
      <t>コセキ</t>
    </rPh>
    <rPh sb="17" eb="19">
      <t>キサイ</t>
    </rPh>
    <rPh sb="24" eb="26">
      <t>ジカク</t>
    </rPh>
    <rPh sb="27" eb="29">
      <t>シメイ</t>
    </rPh>
    <rPh sb="30" eb="32">
      <t>キニュウ</t>
    </rPh>
    <rPh sb="39" eb="40">
      <t>ツ</t>
    </rPh>
    <rPh sb="45" eb="47">
      <t>ジカク</t>
    </rPh>
    <rPh sb="51" eb="53">
      <t>クンキ</t>
    </rPh>
    <rPh sb="53" eb="54">
      <t>トウ</t>
    </rPh>
    <rPh sb="55" eb="57">
      <t>サクセイ</t>
    </rPh>
    <rPh sb="67" eb="69">
      <t>セイカク</t>
    </rPh>
    <rPh sb="70" eb="72">
      <t>キニュウ</t>
    </rPh>
    <rPh sb="78" eb="80">
      <t>トクシュ</t>
    </rPh>
    <rPh sb="80" eb="82">
      <t>モジ</t>
    </rPh>
    <rPh sb="83" eb="85">
      <t>バアイ</t>
    </rPh>
    <rPh sb="88" eb="89">
      <t>カコ</t>
    </rPh>
    <rPh sb="91" eb="94">
      <t>シンサヒョウ</t>
    </rPh>
    <rPh sb="96" eb="97">
      <t>ページ</t>
    </rPh>
    <rPh sb="97" eb="99">
      <t>イジョウ</t>
    </rPh>
    <rPh sb="100" eb="101">
      <t>オヨ</t>
    </rPh>
    <rPh sb="102" eb="104">
      <t>バアイ</t>
    </rPh>
    <rPh sb="106" eb="107">
      <t>ページ</t>
    </rPh>
    <rPh sb="107" eb="108">
      <t>メ</t>
    </rPh>
    <rPh sb="108" eb="110">
      <t>イコウ</t>
    </rPh>
    <rPh sb="111" eb="113">
      <t>ミギウエ</t>
    </rPh>
    <rPh sb="113" eb="115">
      <t>シメイ</t>
    </rPh>
    <rPh sb="115" eb="116">
      <t>ラン</t>
    </rPh>
    <rPh sb="121" eb="122">
      <t>カコ</t>
    </rPh>
    <rPh sb="126" eb="128">
      <t>ランガイ</t>
    </rPh>
    <rPh sb="130" eb="132">
      <t>セイベツ</t>
    </rPh>
    <rPh sb="133" eb="134">
      <t>ラン</t>
    </rPh>
    <rPh sb="136" eb="137">
      <t>オトコ</t>
    </rPh>
    <rPh sb="142" eb="143">
      <t>オンナ</t>
    </rPh>
    <rPh sb="148" eb="150">
      <t>ニュウリョク</t>
    </rPh>
    <phoneticPr fontId="2"/>
  </si>
  <si>
    <r>
      <t xml:space="preserve">「功績名」欄には、次のように記入する。
黄綬褒章：業務精励（○○業）
</t>
    </r>
    <r>
      <rPr>
        <sz val="9"/>
        <color rgb="FFFF0000"/>
        <rFont val="ＭＳ Ｐゴシック"/>
        <family val="3"/>
        <charset val="128"/>
      </rPr>
      <t>※○○は同業種の直近先例（ない場合は日本標準産業分類）を参考に記入する。</t>
    </r>
    <r>
      <rPr>
        <sz val="9"/>
        <rFont val="ＭＳ Ｐゴシック"/>
        <family val="3"/>
        <charset val="128"/>
      </rPr>
      <t xml:space="preserve">
藍綬褒章：中小企業振興功績
（ベンチャー企業経営者：新規産業功績
　経営革新企業経営者：経営革新功績）</t>
    </r>
    <rPh sb="1" eb="3">
      <t>コウセキ</t>
    </rPh>
    <rPh sb="3" eb="4">
      <t>メイ</t>
    </rPh>
    <rPh sb="5" eb="6">
      <t>ラン</t>
    </rPh>
    <rPh sb="9" eb="10">
      <t>ツギ</t>
    </rPh>
    <rPh sb="14" eb="16">
      <t>キニュウ</t>
    </rPh>
    <rPh sb="39" eb="40">
      <t>ドウ</t>
    </rPh>
    <rPh sb="40" eb="42">
      <t>ギョウシュ</t>
    </rPh>
    <rPh sb="43" eb="45">
      <t>チョッキン</t>
    </rPh>
    <rPh sb="45" eb="47">
      <t>センレイ</t>
    </rPh>
    <rPh sb="50" eb="52">
      <t>バアイ</t>
    </rPh>
    <rPh sb="53" eb="55">
      <t>ニホン</t>
    </rPh>
    <rPh sb="55" eb="57">
      <t>ヒョウジュン</t>
    </rPh>
    <rPh sb="57" eb="59">
      <t>サンギョウ</t>
    </rPh>
    <rPh sb="59" eb="61">
      <t>ブンルイ</t>
    </rPh>
    <rPh sb="66" eb="68">
      <t>キニュウ</t>
    </rPh>
    <rPh sb="94" eb="97">
      <t>ケイエイシャ</t>
    </rPh>
    <rPh sb="106" eb="108">
      <t>ケイエイ</t>
    </rPh>
    <rPh sb="108" eb="110">
      <t>カクシン</t>
    </rPh>
    <rPh sb="110" eb="112">
      <t>キギョウ</t>
    </rPh>
    <rPh sb="112" eb="115">
      <t>ケイエイシャ</t>
    </rPh>
    <rPh sb="116" eb="118">
      <t>ケイエイ</t>
    </rPh>
    <rPh sb="118" eb="120">
      <t>カクシン</t>
    </rPh>
    <rPh sb="120" eb="122">
      <t>コウセキ</t>
    </rPh>
    <phoneticPr fontId="2"/>
  </si>
  <si>
    <t>休職期間（療養期間を含む。）は、在職期間と見なさないので、休職期間のある者の在職期間は、休職の前と後とを分けて記入し、休職後の始期は、休職の日の最終日の翌日とする。
なお、休職期間のある者については、便宜「官職名等」欄又は「職名等」欄に「(休職)」と記入し、その期間を「在職期間」欄に記入する。</t>
    <rPh sb="0" eb="2">
      <t>キュウショク</t>
    </rPh>
    <rPh sb="2" eb="4">
      <t>キカン</t>
    </rPh>
    <rPh sb="5" eb="7">
      <t>リョウヨウ</t>
    </rPh>
    <rPh sb="7" eb="9">
      <t>キカン</t>
    </rPh>
    <rPh sb="10" eb="11">
      <t>フク</t>
    </rPh>
    <rPh sb="16" eb="18">
      <t>ザイショク</t>
    </rPh>
    <rPh sb="18" eb="20">
      <t>キカン</t>
    </rPh>
    <rPh sb="21" eb="22">
      <t>ミ</t>
    </rPh>
    <rPh sb="29" eb="31">
      <t>キュウショク</t>
    </rPh>
    <rPh sb="31" eb="33">
      <t>キカン</t>
    </rPh>
    <rPh sb="36" eb="37">
      <t>モノ</t>
    </rPh>
    <rPh sb="38" eb="40">
      <t>ザイショク</t>
    </rPh>
    <rPh sb="40" eb="42">
      <t>キカン</t>
    </rPh>
    <rPh sb="44" eb="46">
      <t>キュウショク</t>
    </rPh>
    <rPh sb="47" eb="48">
      <t>マエ</t>
    </rPh>
    <rPh sb="49" eb="50">
      <t>アト</t>
    </rPh>
    <rPh sb="52" eb="53">
      <t>ワ</t>
    </rPh>
    <rPh sb="55" eb="57">
      <t>キニュウ</t>
    </rPh>
    <rPh sb="59" eb="62">
      <t>キュウショクゴ</t>
    </rPh>
    <rPh sb="63" eb="65">
      <t>シキ</t>
    </rPh>
    <rPh sb="67" eb="69">
      <t>キュウショク</t>
    </rPh>
    <rPh sb="70" eb="71">
      <t>ヒ</t>
    </rPh>
    <rPh sb="72" eb="75">
      <t>サイシュウビ</t>
    </rPh>
    <rPh sb="76" eb="78">
      <t>ヨクジツ</t>
    </rPh>
    <rPh sb="86" eb="88">
      <t>キュウショク</t>
    </rPh>
    <rPh sb="88" eb="90">
      <t>キカン</t>
    </rPh>
    <phoneticPr fontId="2"/>
  </si>
  <si>
    <t>　　　</t>
    <phoneticPr fontId="2"/>
  </si>
  <si>
    <t>様式の種類（Ｃ）又は（Ｄ）〔１枚目〕
（Ａ．Ｃ－２）又は（Ｂ．Ｄ．Ｅ－２）〔２枚目〕
以下、左記に同じ。</t>
    <rPh sb="0" eb="2">
      <t>ヨウシキ</t>
    </rPh>
    <rPh sb="3" eb="5">
      <t>シュルイ</t>
    </rPh>
    <rPh sb="8" eb="9">
      <t>マタ</t>
    </rPh>
    <rPh sb="15" eb="17">
      <t>マイメ</t>
    </rPh>
    <rPh sb="44" eb="46">
      <t>イカ</t>
    </rPh>
    <rPh sb="47" eb="49">
      <t>サキ</t>
    </rPh>
    <rPh sb="50" eb="51">
      <t>オナ</t>
    </rPh>
    <phoneticPr fontId="2"/>
  </si>
  <si>
    <t>主要経歴、
主要経歴コ　ー　ド</t>
    <rPh sb="0" eb="2">
      <t>シュヨウ</t>
    </rPh>
    <rPh sb="2" eb="4">
      <t>ケイレキ</t>
    </rPh>
    <rPh sb="6" eb="8">
      <t>シュヨウ</t>
    </rPh>
    <rPh sb="8" eb="10">
      <t>ケイレキ</t>
    </rPh>
    <phoneticPr fontId="2"/>
  </si>
  <si>
    <r>
      <t>表彰歴については、候補者個人が受賞した都道府県知事表彰、各省庁大臣表彰（国務大臣表彰以上のもの）について、</t>
    </r>
    <r>
      <rPr>
        <sz val="9"/>
        <color rgb="FFFF0000"/>
        <rFont val="ＭＳ Ｐゴシック"/>
        <family val="3"/>
        <charset val="128"/>
      </rPr>
      <t>受賞年月日、表彰名、功労名の順に記入する。</t>
    </r>
    <r>
      <rPr>
        <sz val="9"/>
        <rFont val="ＭＳ Ｐゴシック"/>
        <family val="3"/>
        <charset val="128"/>
      </rPr>
      <t>なお、複数ある場合には評価対象となる功績に関連する代表的なものを１つ記入する。
（例１）　令和元年4月20日　　（例２）　平成29年11月20日
　　　　　経済産業大臣表彰　　　　　　　　○○県知事表彰
　　　　（中小企業団体功労）　　　　　　　（産業振興功労）</t>
    </r>
    <rPh sb="67" eb="68">
      <t>ジュン</t>
    </rPh>
    <rPh sb="85" eb="87">
      <t>ヒョウカ</t>
    </rPh>
    <rPh sb="87" eb="89">
      <t>タイショウ</t>
    </rPh>
    <rPh sb="92" eb="94">
      <t>コウセキ</t>
    </rPh>
    <rPh sb="95" eb="97">
      <t>カンレン</t>
    </rPh>
    <rPh sb="99" eb="102">
      <t>ダイヒョウテキ</t>
    </rPh>
    <rPh sb="115" eb="116">
      <t>レイ</t>
    </rPh>
    <rPh sb="119" eb="121">
      <t>レイワ</t>
    </rPh>
    <rPh sb="121" eb="123">
      <t>ガンネン</t>
    </rPh>
    <rPh sb="124" eb="125">
      <t>ガツ</t>
    </rPh>
    <rPh sb="127" eb="128">
      <t>ニチ</t>
    </rPh>
    <rPh sb="131" eb="132">
      <t>レイ</t>
    </rPh>
    <rPh sb="135" eb="137">
      <t>ヘイセイ</t>
    </rPh>
    <rPh sb="139" eb="140">
      <t>ネン</t>
    </rPh>
    <rPh sb="142" eb="143">
      <t>ガツ</t>
    </rPh>
    <rPh sb="145" eb="146">
      <t>ニチ</t>
    </rPh>
    <rPh sb="152" eb="154">
      <t>ケイザイ</t>
    </rPh>
    <rPh sb="154" eb="156">
      <t>サンギョウ</t>
    </rPh>
    <rPh sb="156" eb="158">
      <t>ダイジン</t>
    </rPh>
    <rPh sb="158" eb="160">
      <t>ヒョウショウ</t>
    </rPh>
    <rPh sb="173" eb="175">
      <t>ヒョウショウ</t>
    </rPh>
    <rPh sb="181" eb="183">
      <t>チュウショウ</t>
    </rPh>
    <rPh sb="183" eb="185">
      <t>キギョウ</t>
    </rPh>
    <rPh sb="185" eb="187">
      <t>ダンタイ</t>
    </rPh>
    <rPh sb="187" eb="189">
      <t>コウロウ</t>
    </rPh>
    <rPh sb="198" eb="200">
      <t>サンギョウ</t>
    </rPh>
    <rPh sb="200" eb="202">
      <t>シンコウ</t>
    </rPh>
    <rPh sb="202" eb="204">
      <t>コウロウ</t>
    </rPh>
    <phoneticPr fontId="2"/>
  </si>
  <si>
    <t>「官職名等」欄及び「職名等」欄に記入した経歴のうち、最も重要と思われる経歴(５つ以内)に、該当する職の「区分」欄内に○印を記入する。具体的には、主要経歴の上下段に記載した経歴に加え、叙勲の商工会特例による申立の場合は商工会の長歴、中央会特例による申立の場合は傘下の業種別団体の長歴にも○印を記入する。</t>
    <rPh sb="1" eb="3">
      <t>カンショク</t>
    </rPh>
    <rPh sb="3" eb="4">
      <t>メイ</t>
    </rPh>
    <rPh sb="4" eb="5">
      <t>トウ</t>
    </rPh>
    <rPh sb="6" eb="7">
      <t>ラン</t>
    </rPh>
    <rPh sb="7" eb="8">
      <t>オヨ</t>
    </rPh>
    <rPh sb="10" eb="12">
      <t>ショクメイ</t>
    </rPh>
    <rPh sb="12" eb="13">
      <t>トウ</t>
    </rPh>
    <rPh sb="14" eb="15">
      <t>ラン</t>
    </rPh>
    <rPh sb="16" eb="18">
      <t>キニュウ</t>
    </rPh>
    <rPh sb="20" eb="22">
      <t>ケイレキ</t>
    </rPh>
    <rPh sb="26" eb="27">
      <t>モット</t>
    </rPh>
    <rPh sb="28" eb="30">
      <t>ジュウヨウ</t>
    </rPh>
    <rPh sb="31" eb="32">
      <t>オモ</t>
    </rPh>
    <rPh sb="35" eb="37">
      <t>ケイレキ</t>
    </rPh>
    <rPh sb="40" eb="42">
      <t>イナイ</t>
    </rPh>
    <rPh sb="45" eb="47">
      <t>ガイトウ</t>
    </rPh>
    <rPh sb="49" eb="50">
      <t>ショク</t>
    </rPh>
    <rPh sb="52" eb="54">
      <t>クブン</t>
    </rPh>
    <rPh sb="55" eb="56">
      <t>ラン</t>
    </rPh>
    <rPh sb="56" eb="57">
      <t>ナイ</t>
    </rPh>
    <rPh sb="59" eb="60">
      <t>ジルシ</t>
    </rPh>
    <rPh sb="61" eb="63">
      <t>キニュウ</t>
    </rPh>
    <rPh sb="66" eb="69">
      <t>グタイテキ</t>
    </rPh>
    <rPh sb="72" eb="74">
      <t>シュヨウ</t>
    </rPh>
    <rPh sb="74" eb="76">
      <t>ケイレキ</t>
    </rPh>
    <rPh sb="77" eb="79">
      <t>ジョウゲ</t>
    </rPh>
    <rPh sb="79" eb="80">
      <t>ダン</t>
    </rPh>
    <rPh sb="81" eb="83">
      <t>キサイ</t>
    </rPh>
    <rPh sb="85" eb="87">
      <t>ケイレキ</t>
    </rPh>
    <rPh sb="88" eb="89">
      <t>クワ</t>
    </rPh>
    <rPh sb="91" eb="93">
      <t>ジョクン</t>
    </rPh>
    <rPh sb="94" eb="97">
      <t>ショウコウカイ</t>
    </rPh>
    <rPh sb="97" eb="99">
      <t>トクレイ</t>
    </rPh>
    <rPh sb="102" eb="104">
      <t>モウシタテ</t>
    </rPh>
    <rPh sb="105" eb="107">
      <t>バアイ</t>
    </rPh>
    <rPh sb="108" eb="111">
      <t>ショウコウカイ</t>
    </rPh>
    <rPh sb="112" eb="114">
      <t>チョウレキ</t>
    </rPh>
    <rPh sb="115" eb="118">
      <t>チュウオウカイ</t>
    </rPh>
    <rPh sb="118" eb="120">
      <t>トクレイ</t>
    </rPh>
    <rPh sb="123" eb="125">
      <t>モウシタテ</t>
    </rPh>
    <rPh sb="126" eb="128">
      <t>バアイ</t>
    </rPh>
    <rPh sb="129" eb="131">
      <t>サンカ</t>
    </rPh>
    <rPh sb="132" eb="134">
      <t>ギョウシュ</t>
    </rPh>
    <rPh sb="134" eb="135">
      <t>ベツ</t>
    </rPh>
    <rPh sb="135" eb="137">
      <t>ダンタイ</t>
    </rPh>
    <rPh sb="138" eb="140">
      <t>チョウレキ</t>
    </rPh>
    <rPh sb="143" eb="144">
      <t>シルシ</t>
    </rPh>
    <rPh sb="145" eb="147">
      <t>キニュウ</t>
    </rPh>
    <phoneticPr fontId="2"/>
  </si>
  <si>
    <r>
      <t xml:space="preserve">次のように記入する。
黄綬：多年○○業に従事し斯業の発展に尽力した
</t>
    </r>
    <r>
      <rPr>
        <sz val="9"/>
        <color rgb="FFFF0000"/>
        <rFont val="ＭＳ Ｐゴシック"/>
        <family val="3"/>
        <charset val="128"/>
      </rPr>
      <t>○○は「功績名」に記載した業種名と同じとする。</t>
    </r>
    <r>
      <rPr>
        <sz val="9"/>
        <rFont val="ＭＳ Ｐゴシック"/>
        <family val="3"/>
        <charset val="128"/>
      </rPr>
      <t xml:space="preserve">
藍綬：</t>
    </r>
    <r>
      <rPr>
        <u/>
        <sz val="9"/>
        <rFont val="ＭＳ Ｐゴシック"/>
        <family val="3"/>
        <charset val="128"/>
      </rPr>
      <t>多年○○業に携わるとともに関係団体の要職にあって業界の指導に当たり（※）</t>
    </r>
    <r>
      <rPr>
        <sz val="9"/>
        <rFont val="ＭＳ Ｐゴシック"/>
        <family val="3"/>
        <charset val="128"/>
      </rPr>
      <t xml:space="preserve">斯業の発展に寄与した
（※）
①下線部分について、商工会連合会　会長を主要経歴上段とする場合については「多年商工会連合会会長として」とする。
</t>
    </r>
    <r>
      <rPr>
        <sz val="9"/>
        <color rgb="FFFF0000"/>
        <rFont val="ＭＳ Ｐゴシック"/>
        <family val="3"/>
        <charset val="128"/>
      </rPr>
      <t>②○○は同業種の直近先例（ない場合は日本標準産業分類）を参考に記入する。</t>
    </r>
    <r>
      <rPr>
        <sz val="9"/>
        <rFont val="ＭＳ Ｐゴシック"/>
        <family val="3"/>
        <charset val="128"/>
      </rPr>
      <t xml:space="preserve">
藍綬（企業経営者）：革新的な経営により斯業の発展に寄与した</t>
    </r>
    <rPh sb="0" eb="1">
      <t>ツギ</t>
    </rPh>
    <rPh sb="5" eb="7">
      <t>キニュウ</t>
    </rPh>
    <rPh sb="38" eb="40">
      <t>コウセキ</t>
    </rPh>
    <rPh sb="40" eb="41">
      <t>メイ</t>
    </rPh>
    <rPh sb="43" eb="45">
      <t>キサイ</t>
    </rPh>
    <rPh sb="47" eb="49">
      <t>ギョウシュ</t>
    </rPh>
    <rPh sb="49" eb="50">
      <t>メイ</t>
    </rPh>
    <rPh sb="51" eb="52">
      <t>オナ</t>
    </rPh>
    <rPh sb="114" eb="116">
      <t>カセン</t>
    </rPh>
    <rPh sb="116" eb="118">
      <t>ブブン</t>
    </rPh>
    <rPh sb="123" eb="126">
      <t>ショウコウカイ</t>
    </rPh>
    <rPh sb="126" eb="129">
      <t>レンゴウカイ</t>
    </rPh>
    <rPh sb="130" eb="132">
      <t>カイチョウ</t>
    </rPh>
    <rPh sb="133" eb="135">
      <t>シュヨウ</t>
    </rPh>
    <rPh sb="135" eb="137">
      <t>ケイレキ</t>
    </rPh>
    <rPh sb="137" eb="139">
      <t>ジョウダン</t>
    </rPh>
    <rPh sb="142" eb="144">
      <t>バアイ</t>
    </rPh>
    <rPh sb="150" eb="152">
      <t>タネン</t>
    </rPh>
    <rPh sb="152" eb="155">
      <t>ショウコウカイ</t>
    </rPh>
    <rPh sb="155" eb="158">
      <t>レンゴウカイ</t>
    </rPh>
    <rPh sb="158" eb="160">
      <t>カイチョウ</t>
    </rPh>
    <rPh sb="207" eb="209">
      <t>ランジュ</t>
    </rPh>
    <rPh sb="210" eb="212">
      <t>キギョウ</t>
    </rPh>
    <rPh sb="212" eb="215">
      <t>ケイエイシャ</t>
    </rPh>
    <phoneticPr fontId="2"/>
  </si>
  <si>
    <t>会社の規模など
団体の規模など</t>
    <rPh sb="0" eb="2">
      <t>カイシャ</t>
    </rPh>
    <rPh sb="3" eb="5">
      <t>キボ</t>
    </rPh>
    <rPh sb="8" eb="10">
      <t>ダンタイ</t>
    </rPh>
    <rPh sb="11" eb="13">
      <t>キボ</t>
    </rPh>
    <phoneticPr fontId="2"/>
  </si>
  <si>
    <r>
      <t xml:space="preserve">審査上、特に考慮する必要があると思われる事項がある場合には、当該事項を記入する。
※先例がある場合には、記入する。　（例）　＜先例＞　平18秋　旭双　経済　花子
</t>
    </r>
    <r>
      <rPr>
        <sz val="9"/>
        <color rgb="FFFF0000"/>
        <rFont val="ＭＳ Ｐゴシック"/>
        <family val="3"/>
        <charset val="128"/>
      </rPr>
      <t>※１８歳未満で就業した場合は、備考欄に１８歳になった日を記入する。　（例）　18歳になった日・・・昭和**年*月*日
※氏名に特殊文字が使用されている場合は、○囲みで文字を大きめに記入し、下にJISコードをかっこ書きで記入する。
　　（例：はしごだか（髙）の場合）　(SJIS:F2EF)　</t>
    </r>
    <r>
      <rPr>
        <sz val="9"/>
        <rFont val="ＭＳ Ｐゴシック"/>
        <family val="3"/>
        <charset val="128"/>
      </rPr>
      <t xml:space="preserve">
※保護司、地方裁判所調停委員等の取扱件数
※その他審査上特に考慮する必要があると思われる事項</t>
    </r>
    <rPh sb="0" eb="3">
      <t>シンサジョウ</t>
    </rPh>
    <rPh sb="4" eb="5">
      <t>トク</t>
    </rPh>
    <rPh sb="6" eb="8">
      <t>コウリョ</t>
    </rPh>
    <rPh sb="10" eb="12">
      <t>ヒツヨウ</t>
    </rPh>
    <rPh sb="16" eb="17">
      <t>オモ</t>
    </rPh>
    <rPh sb="20" eb="22">
      <t>ジコウ</t>
    </rPh>
    <rPh sb="25" eb="27">
      <t>バアイ</t>
    </rPh>
    <rPh sb="30" eb="32">
      <t>トウガイ</t>
    </rPh>
    <rPh sb="32" eb="34">
      <t>ジコウ</t>
    </rPh>
    <rPh sb="35" eb="37">
      <t>キニュウ</t>
    </rPh>
    <rPh sb="42" eb="44">
      <t>センレイ</t>
    </rPh>
    <rPh sb="47" eb="49">
      <t>バアイ</t>
    </rPh>
    <rPh sb="52" eb="54">
      <t>キニュウ</t>
    </rPh>
    <rPh sb="59" eb="60">
      <t>レイ</t>
    </rPh>
    <rPh sb="63" eb="65">
      <t>センレイ</t>
    </rPh>
    <rPh sb="67" eb="68">
      <t>ヘイ</t>
    </rPh>
    <rPh sb="70" eb="71">
      <t>アキ</t>
    </rPh>
    <rPh sb="72" eb="74">
      <t>キョクソウ</t>
    </rPh>
    <rPh sb="75" eb="77">
      <t>ケイザイ</t>
    </rPh>
    <rPh sb="78" eb="80">
      <t>ハナコ</t>
    </rPh>
    <rPh sb="84" eb="85">
      <t>サイ</t>
    </rPh>
    <rPh sb="85" eb="87">
      <t>ミマン</t>
    </rPh>
    <rPh sb="88" eb="90">
      <t>シュウギョウ</t>
    </rPh>
    <rPh sb="92" eb="94">
      <t>バアイ</t>
    </rPh>
    <rPh sb="96" eb="99">
      <t>ビコウラン</t>
    </rPh>
    <rPh sb="102" eb="103">
      <t>サイ</t>
    </rPh>
    <rPh sb="107" eb="108">
      <t>ヒ</t>
    </rPh>
    <rPh sb="109" eb="111">
      <t>キニュウ</t>
    </rPh>
    <rPh sb="116" eb="117">
      <t>レイ</t>
    </rPh>
    <rPh sb="121" eb="122">
      <t>サイ</t>
    </rPh>
    <rPh sb="126" eb="127">
      <t>ヒ</t>
    </rPh>
    <rPh sb="130" eb="132">
      <t>ショウワ</t>
    </rPh>
    <rPh sb="134" eb="135">
      <t>ネン</t>
    </rPh>
    <rPh sb="136" eb="137">
      <t>ガツ</t>
    </rPh>
    <rPh sb="138" eb="139">
      <t>ニチ</t>
    </rPh>
    <rPh sb="175" eb="176">
      <t>シタ</t>
    </rPh>
    <rPh sb="187" eb="188">
      <t>ガ</t>
    </rPh>
    <rPh sb="190" eb="192">
      <t>キニュウ</t>
    </rPh>
    <rPh sb="199" eb="200">
      <t>レイ</t>
    </rPh>
    <rPh sb="210" eb="212">
      <t>バアイ</t>
    </rPh>
    <phoneticPr fontId="2"/>
  </si>
  <si>
    <t>永田町一番地</t>
    <rPh sb="0" eb="3">
      <t>ナガタチョウ</t>
    </rPh>
    <rPh sb="3" eb="4">
      <t>イチ</t>
    </rPh>
    <rPh sb="4" eb="6">
      <t>バンチ</t>
    </rPh>
    <phoneticPr fontId="2"/>
  </si>
  <si>
    <r>
      <t>「職名等」欄には、生業となる職、各種団体の役職及びその他の公職(審議会委員等)を記入する(略称名等は使用しないこと。)。また、</t>
    </r>
    <r>
      <rPr>
        <sz val="9"/>
        <color rgb="FFFF0000"/>
        <rFont val="ＭＳ Ｐゴシック"/>
        <family val="3"/>
        <charset val="128"/>
      </rPr>
      <t>他の書類に記載している職名と整合性をとること（例：審査票では「代表取締役」としているが、企業概要では「代表取締役</t>
    </r>
    <r>
      <rPr>
        <u/>
        <sz val="9"/>
        <color rgb="FFFF0000"/>
        <rFont val="ＭＳ Ｐゴシック"/>
        <family val="3"/>
        <charset val="128"/>
      </rPr>
      <t>社長</t>
    </r>
    <r>
      <rPr>
        <sz val="9"/>
        <color rgb="FFFF0000"/>
        <rFont val="ＭＳ Ｐゴシック"/>
        <family val="3"/>
        <charset val="128"/>
      </rPr>
      <t>」とするのは不可。この場合は「社長」を付けるか付けないか統一する）。
生業と各種団体歴との間は１行空ける。
（株）、（一社）、（同上改称）等、（　）書きは全角記載で統一する。</t>
    </r>
    <r>
      <rPr>
        <sz val="9"/>
        <rFont val="ＭＳ Ｐゴシック"/>
        <family val="3"/>
        <charset val="128"/>
      </rPr>
      <t xml:space="preserve">
兵役期間についても漏れなく記入する。兵役期間については、兵役についた始期から終期を記入する。（それぞれの期間（一等兵・上等兵など）については記入しなくてもよい｡)
審議会等の委員歴を記入するにあたっては、国の機関のほか都道府県、市区町村全ての委員歴について記入する。
各種団体等の役職を記入するにあたっては、次に掲げる略称を頭部に記入する。
(医)……(医療法人　　　　医療法人第３９条に基づく法人)
(学)……(学校法人　　　　私立学校法第３条に基づく法人)
(福)……(社会福祉法人　社会福祉法事業法第２２条に基づく法人)
(社)……(社団法人　　　　民法第３４条に基づく法人)
(財)……(財団法人　　　　民法第３４条に基づく法人)
(一社)……(一般社団法人　　　　一般社団法人・財団法人法に基づく法人)
(一財)……(一般財団法人　　　　一般社団法人・財団法人法に基づく法人)
(公社)……(公益社団法人　　　　公益法人認定法に基づく法人)
(公財)……(公益財団法人　　　　公益法人認定法に基づく法人)
(特)……(特殊法人　　　　国家的、公共的性格を持った事業を行わせるために特別の法律に基づいて設立された法人)
(独)……(独立行政法人　独立行政法人通則法に基づく法人）
(特非)…(特定非営利活動法人　特定非営利活動促進法に基づく法人）
(株)……株式会社　　　(有)……有限会社　　　(資)……合資会社　　　(名)……合名会社</t>
    </r>
    <rPh sb="1" eb="3">
      <t>ショクメイ</t>
    </rPh>
    <rPh sb="3" eb="4">
      <t>トウ</t>
    </rPh>
    <rPh sb="5" eb="6">
      <t>ラン</t>
    </rPh>
    <rPh sb="9" eb="11">
      <t>セイギョウ</t>
    </rPh>
    <rPh sb="14" eb="15">
      <t>ショク</t>
    </rPh>
    <rPh sb="16" eb="18">
      <t>カクシュ</t>
    </rPh>
    <rPh sb="18" eb="20">
      <t>ダンタイ</t>
    </rPh>
    <rPh sb="21" eb="23">
      <t>ヤクショク</t>
    </rPh>
    <rPh sb="23" eb="24">
      <t>オヨ</t>
    </rPh>
    <rPh sb="27" eb="28">
      <t>タ</t>
    </rPh>
    <rPh sb="29" eb="31">
      <t>コウショク</t>
    </rPh>
    <rPh sb="32" eb="35">
      <t>シンギカイ</t>
    </rPh>
    <rPh sb="35" eb="37">
      <t>イイン</t>
    </rPh>
    <rPh sb="37" eb="38">
      <t>トウ</t>
    </rPh>
    <rPh sb="40" eb="42">
      <t>キニュウ</t>
    </rPh>
    <rPh sb="45" eb="47">
      <t>リャクショウ</t>
    </rPh>
    <rPh sb="47" eb="49">
      <t>メイナド</t>
    </rPh>
    <rPh sb="50" eb="52">
      <t>シヨウ</t>
    </rPh>
    <rPh sb="63" eb="64">
      <t>タ</t>
    </rPh>
    <rPh sb="65" eb="67">
      <t>ショルイ</t>
    </rPh>
    <rPh sb="68" eb="70">
      <t>キサイ</t>
    </rPh>
    <rPh sb="74" eb="76">
      <t>ショクメイ</t>
    </rPh>
    <rPh sb="77" eb="80">
      <t>セイゴウセイ</t>
    </rPh>
    <rPh sb="86" eb="87">
      <t>レイ</t>
    </rPh>
    <rPh sb="88" eb="91">
      <t>シンサヒョウ</t>
    </rPh>
    <rPh sb="94" eb="96">
      <t>ダイヒョウ</t>
    </rPh>
    <rPh sb="96" eb="99">
      <t>トリシマリヤク</t>
    </rPh>
    <rPh sb="107" eb="109">
      <t>キギョウ</t>
    </rPh>
    <rPh sb="109" eb="111">
      <t>ガイヨウ</t>
    </rPh>
    <rPh sb="114" eb="116">
      <t>ダイヒョウ</t>
    </rPh>
    <rPh sb="116" eb="119">
      <t>トリシマリヤク</t>
    </rPh>
    <rPh sb="119" eb="121">
      <t>シャチョウ</t>
    </rPh>
    <rPh sb="127" eb="129">
      <t>フカ</t>
    </rPh>
    <rPh sb="132" eb="134">
      <t>バアイ</t>
    </rPh>
    <rPh sb="136" eb="138">
      <t>シャチョウ</t>
    </rPh>
    <rPh sb="140" eb="141">
      <t>ツ</t>
    </rPh>
    <rPh sb="144" eb="145">
      <t>ツ</t>
    </rPh>
    <rPh sb="149" eb="151">
      <t>トウイツ</t>
    </rPh>
    <rPh sb="156" eb="158">
      <t>セイギョウ</t>
    </rPh>
    <rPh sb="159" eb="161">
      <t>カクシュ</t>
    </rPh>
    <rPh sb="161" eb="163">
      <t>ダンタイ</t>
    </rPh>
    <rPh sb="163" eb="164">
      <t>レキ</t>
    </rPh>
    <rPh sb="166" eb="167">
      <t>アイダ</t>
    </rPh>
    <rPh sb="169" eb="170">
      <t>ギョウ</t>
    </rPh>
    <rPh sb="170" eb="171">
      <t>ア</t>
    </rPh>
    <rPh sb="209" eb="211">
      <t>ヘイエキ</t>
    </rPh>
    <rPh sb="211" eb="213">
      <t>キカン</t>
    </rPh>
    <rPh sb="218" eb="219">
      <t>モ</t>
    </rPh>
    <rPh sb="222" eb="224">
      <t>キニュウ</t>
    </rPh>
    <rPh sb="343" eb="345">
      <t>カクシュ</t>
    </rPh>
    <rPh sb="345" eb="347">
      <t>ダンタイ</t>
    </rPh>
    <rPh sb="347" eb="348">
      <t>トウ</t>
    </rPh>
    <rPh sb="349" eb="351">
      <t>ヤクショク</t>
    </rPh>
    <rPh sb="352" eb="354">
      <t>キニュウ</t>
    </rPh>
    <rPh sb="363" eb="364">
      <t>ツギ</t>
    </rPh>
    <rPh sb="365" eb="366">
      <t>カカ</t>
    </rPh>
    <rPh sb="368" eb="370">
      <t>リャクショウ</t>
    </rPh>
    <rPh sb="371" eb="373">
      <t>トウブ</t>
    </rPh>
    <rPh sb="374" eb="376">
      <t>キニュウ</t>
    </rPh>
    <rPh sb="381" eb="382">
      <t>イ</t>
    </rPh>
    <rPh sb="386" eb="388">
      <t>イリョウ</t>
    </rPh>
    <rPh sb="388" eb="390">
      <t>ホウジン</t>
    </rPh>
    <rPh sb="394" eb="396">
      <t>イリョウ</t>
    </rPh>
    <rPh sb="396" eb="398">
      <t>ホウジン</t>
    </rPh>
    <rPh sb="398" eb="399">
      <t>ダイ</t>
    </rPh>
    <rPh sb="401" eb="402">
      <t>ジョウ</t>
    </rPh>
    <rPh sb="403" eb="404">
      <t>モト</t>
    </rPh>
    <rPh sb="406" eb="408">
      <t>ホウジン</t>
    </rPh>
    <rPh sb="411" eb="412">
      <t>ガク</t>
    </rPh>
    <rPh sb="416" eb="418">
      <t>ガッコウ</t>
    </rPh>
    <rPh sb="418" eb="420">
      <t>ホウジン</t>
    </rPh>
    <rPh sb="424" eb="426">
      <t>シリツ</t>
    </rPh>
    <rPh sb="426" eb="428">
      <t>ガッコウ</t>
    </rPh>
    <rPh sb="428" eb="429">
      <t>ホウ</t>
    </rPh>
    <rPh sb="429" eb="430">
      <t>ダイ</t>
    </rPh>
    <rPh sb="431" eb="432">
      <t>ジョウ</t>
    </rPh>
    <rPh sb="433" eb="434">
      <t>モト</t>
    </rPh>
    <rPh sb="436" eb="438">
      <t>ホウジン</t>
    </rPh>
    <rPh sb="441" eb="442">
      <t>フク</t>
    </rPh>
    <rPh sb="446" eb="448">
      <t>シャカイ</t>
    </rPh>
    <rPh sb="448" eb="450">
      <t>フクシ</t>
    </rPh>
    <rPh sb="450" eb="452">
      <t>ホウジン</t>
    </rPh>
    <rPh sb="453" eb="455">
      <t>シャカイ</t>
    </rPh>
    <rPh sb="455" eb="458">
      <t>フクシホウ</t>
    </rPh>
    <rPh sb="458" eb="461">
      <t>ジギョウホウ</t>
    </rPh>
    <rPh sb="461" eb="462">
      <t>ダイ</t>
    </rPh>
    <rPh sb="464" eb="465">
      <t>ジョウ</t>
    </rPh>
    <rPh sb="466" eb="467">
      <t>モト</t>
    </rPh>
    <rPh sb="469" eb="471">
      <t>ホウジン</t>
    </rPh>
    <rPh sb="474" eb="475">
      <t>シャ</t>
    </rPh>
    <rPh sb="479" eb="483">
      <t>シャダンホウジン</t>
    </rPh>
    <rPh sb="487" eb="489">
      <t>ミンポウ</t>
    </rPh>
    <rPh sb="489" eb="490">
      <t>ダイ</t>
    </rPh>
    <rPh sb="492" eb="493">
      <t>ジョウ</t>
    </rPh>
    <rPh sb="494" eb="495">
      <t>モト</t>
    </rPh>
    <rPh sb="497" eb="499">
      <t>ホウジン</t>
    </rPh>
    <rPh sb="502" eb="503">
      <t>ザイ</t>
    </rPh>
    <rPh sb="507" eb="511">
      <t>ザイダンホウジン</t>
    </rPh>
    <rPh sb="515" eb="517">
      <t>ミンポウ</t>
    </rPh>
    <rPh sb="517" eb="518">
      <t>ダイ</t>
    </rPh>
    <rPh sb="520" eb="521">
      <t>ジョウ</t>
    </rPh>
    <rPh sb="522" eb="523">
      <t>モト</t>
    </rPh>
    <rPh sb="525" eb="527">
      <t>ホウジン</t>
    </rPh>
    <rPh sb="530" eb="531">
      <t>イチ</t>
    </rPh>
    <rPh sb="531" eb="532">
      <t>シャ</t>
    </rPh>
    <rPh sb="536" eb="538">
      <t>イッパン</t>
    </rPh>
    <rPh sb="538" eb="540">
      <t>シャダン</t>
    </rPh>
    <rPh sb="546" eb="548">
      <t>イッパン</t>
    </rPh>
    <rPh sb="548" eb="550">
      <t>シャダン</t>
    </rPh>
    <rPh sb="550" eb="552">
      <t>ホウジン</t>
    </rPh>
    <rPh sb="553" eb="555">
      <t>ザイダン</t>
    </rPh>
    <rPh sb="555" eb="558">
      <t>ホウジンホウ</t>
    </rPh>
    <rPh sb="567" eb="568">
      <t>イチ</t>
    </rPh>
    <rPh sb="573" eb="575">
      <t>イッパン</t>
    </rPh>
    <rPh sb="585" eb="587">
      <t>シャダン</t>
    </rPh>
    <rPh sb="604" eb="606">
      <t>コウシャ</t>
    </rPh>
    <rPh sb="610" eb="612">
      <t>コウエキ</t>
    </rPh>
    <rPh sb="612" eb="613">
      <t>シャ</t>
    </rPh>
    <rPh sb="620" eb="622">
      <t>コウエキ</t>
    </rPh>
    <rPh sb="622" eb="624">
      <t>ホウジン</t>
    </rPh>
    <rPh sb="624" eb="626">
      <t>ニンテイ</t>
    </rPh>
    <rPh sb="626" eb="627">
      <t>ホウ</t>
    </rPh>
    <rPh sb="636" eb="637">
      <t>コウ</t>
    </rPh>
    <rPh sb="642" eb="644">
      <t>コウエキ</t>
    </rPh>
    <rPh sb="652" eb="654">
      <t>コウエキ</t>
    </rPh>
    <rPh sb="654" eb="656">
      <t>ホウジン</t>
    </rPh>
    <rPh sb="656" eb="659">
      <t>ニンテイホウ</t>
    </rPh>
    <rPh sb="668" eb="669">
      <t>トク</t>
    </rPh>
    <rPh sb="673" eb="675">
      <t>トクシュ</t>
    </rPh>
    <rPh sb="675" eb="677">
      <t>ホウジン</t>
    </rPh>
    <rPh sb="681" eb="684">
      <t>コッカテキ</t>
    </rPh>
    <rPh sb="685" eb="688">
      <t>コウキョウテキ</t>
    </rPh>
    <rPh sb="688" eb="690">
      <t>セイカク</t>
    </rPh>
    <rPh sb="691" eb="692">
      <t>モ</t>
    </rPh>
    <rPh sb="694" eb="696">
      <t>ジギョウ</t>
    </rPh>
    <rPh sb="697" eb="698">
      <t>オコナ</t>
    </rPh>
    <rPh sb="704" eb="706">
      <t>トクベツ</t>
    </rPh>
    <rPh sb="707" eb="709">
      <t>ホウリツ</t>
    </rPh>
    <rPh sb="710" eb="711">
      <t>モト</t>
    </rPh>
    <rPh sb="714" eb="716">
      <t>セツリツ</t>
    </rPh>
    <rPh sb="719" eb="721">
      <t>ホウジン</t>
    </rPh>
    <rPh sb="724" eb="725">
      <t>ドク</t>
    </rPh>
    <rPh sb="729" eb="731">
      <t>ドクリツ</t>
    </rPh>
    <rPh sb="731" eb="733">
      <t>ギョウセイ</t>
    </rPh>
    <rPh sb="733" eb="735">
      <t>ホウジン</t>
    </rPh>
    <rPh sb="736" eb="738">
      <t>ドクリツ</t>
    </rPh>
    <rPh sb="738" eb="740">
      <t>ギョウセイ</t>
    </rPh>
    <rPh sb="740" eb="742">
      <t>ホウジン</t>
    </rPh>
    <rPh sb="742" eb="744">
      <t>ツウソク</t>
    </rPh>
    <rPh sb="744" eb="745">
      <t>ホウ</t>
    </rPh>
    <rPh sb="746" eb="747">
      <t>モト</t>
    </rPh>
    <rPh sb="749" eb="751">
      <t>ホウジン</t>
    </rPh>
    <rPh sb="754" eb="755">
      <t>トク</t>
    </rPh>
    <rPh sb="755" eb="756">
      <t>ヒ</t>
    </rPh>
    <rPh sb="759" eb="761">
      <t>トクテイ</t>
    </rPh>
    <rPh sb="761" eb="764">
      <t>ヒエイリ</t>
    </rPh>
    <rPh sb="764" eb="766">
      <t>カツドウ</t>
    </rPh>
    <rPh sb="766" eb="768">
      <t>ホウジン</t>
    </rPh>
    <rPh sb="769" eb="771">
      <t>トクテイ</t>
    </rPh>
    <rPh sb="771" eb="772">
      <t>ヒ</t>
    </rPh>
    <rPh sb="772" eb="774">
      <t>エイリ</t>
    </rPh>
    <rPh sb="774" eb="776">
      <t>カツドウ</t>
    </rPh>
    <rPh sb="776" eb="779">
      <t>ソクシンホウ</t>
    </rPh>
    <rPh sb="780" eb="781">
      <t>モト</t>
    </rPh>
    <rPh sb="783" eb="785">
      <t>ホウジン</t>
    </rPh>
    <rPh sb="788" eb="789">
      <t>カブ</t>
    </rPh>
    <rPh sb="792" eb="796">
      <t>カブシキガイシャ</t>
    </rPh>
    <rPh sb="800" eb="801">
      <t>ユウ</t>
    </rPh>
    <rPh sb="804" eb="808">
      <t>ユウゲンガイシャ</t>
    </rPh>
    <rPh sb="812" eb="813">
      <t>シ</t>
    </rPh>
    <rPh sb="816" eb="818">
      <t>ゴウシ</t>
    </rPh>
    <rPh sb="818" eb="820">
      <t>ガイシャ</t>
    </rPh>
    <rPh sb="824" eb="825">
      <t>メイ</t>
    </rPh>
    <rPh sb="828" eb="830">
      <t>ゴウメイ</t>
    </rPh>
    <rPh sb="830" eb="832">
      <t>カイシャ</t>
    </rPh>
    <phoneticPr fontId="2"/>
  </si>
  <si>
    <r>
      <t>「主要経歴」欄には、次のように記入する。主要経歴の前には、発令日時点の現職、元職の別を記入し、団体経歴の前には法人等の略称（職名等欄参照）を記入する。</t>
    </r>
    <r>
      <rPr>
        <sz val="9"/>
        <color rgb="FFFF0000"/>
        <rFont val="ＭＳ Ｐゴシック"/>
        <family val="3"/>
        <charset val="128"/>
      </rPr>
      <t>※（株）や（一社）等、（　）書きは全角記載で統一する。</t>
    </r>
    <r>
      <rPr>
        <sz val="9"/>
        <rFont val="ＭＳ Ｐゴシック"/>
        <family val="3"/>
        <charset val="128"/>
      </rPr>
      <t xml:space="preserve">
１　勲章・藍綬褒章（団体）
　</t>
    </r>
    <r>
      <rPr>
        <sz val="9"/>
        <color rgb="FFFF0000"/>
        <rFont val="ＭＳ Ｐゴシック"/>
        <family val="3"/>
        <charset val="128"/>
      </rPr>
      <t>上段は申立を行う団体における最も高い経歴（商工会特例による申立の場合は商工会連合会、中央会特例による申立の場合は中央会における最も高い経歴）とする。</t>
    </r>
    <r>
      <rPr>
        <sz val="9"/>
        <rFont val="ＭＳ Ｐゴシック"/>
        <family val="3"/>
        <charset val="128"/>
      </rPr>
      <t xml:space="preserve">
　</t>
    </r>
    <r>
      <rPr>
        <sz val="9"/>
        <color rgb="FFFF0000"/>
        <rFont val="ＭＳ Ｐゴシック"/>
        <family val="3"/>
        <charset val="128"/>
      </rPr>
      <t>下段は生業における経営者（代表権を有する会社においては最高経営責任者。法人格のない個人商店等においては「店主」「代表」など）としての経歴を記入する。</t>
    </r>
    <r>
      <rPr>
        <sz val="9"/>
        <rFont val="ＭＳ Ｐゴシック"/>
        <family val="3"/>
        <charset val="128"/>
      </rPr>
      <t xml:space="preserve">
</t>
    </r>
    <r>
      <rPr>
        <sz val="9"/>
        <color rgb="FFFF0000"/>
        <rFont val="ＭＳ Ｐゴシック"/>
        <family val="3"/>
        <charset val="128"/>
      </rPr>
      <t>　なお、会社において、代表取締役社長を退任後に、候補者の代から代表取締役会長を設置して候補者自らが就任している場合であって、いずれの経歴においても最高経営責任者として事業を牽引していた場合は、代表取締役会長も経営者であると見なし、主要経歴下段に記入することができる。</t>
    </r>
    <r>
      <rPr>
        <sz val="9"/>
        <rFont val="ＭＳ Ｐゴシック"/>
        <family val="3"/>
        <charset val="128"/>
      </rPr>
      <t xml:space="preserve">
　※ただし、１つの会社等において２名を経営者とすることはできないため、代表取締役会長を経営者とした場合は、同時期の代表取締役社長は経営者とはならない点に留意する。
（例）　元　○○県商工会連合会副会長
　　　　元　(株)××電機代表取締役会長
２　黄綬褒章（生業）
　上段は生業における経営者としての経歴、下段は生業に関連した団体における最も高い経歴とする。
　なお、生業における経営者の考え方については、上記「１　勲章・藍綬褒章（団体）」の下段と同様とする。
（例）　現　○○商店店主
　　　　現　××県△△協同組合副会長　
主要経歴コードは、経歴コード表中、該当する分野のコード（(民間団体役員、企業役員) は 「51」）を記入する。</t>
    </r>
    <rPh sb="1" eb="3">
      <t>シュヨウ</t>
    </rPh>
    <rPh sb="3" eb="5">
      <t>ケイレキ</t>
    </rPh>
    <rPh sb="6" eb="7">
      <t>ラン</t>
    </rPh>
    <rPh sb="10" eb="11">
      <t>ツギ</t>
    </rPh>
    <rPh sb="15" eb="17">
      <t>キニュウ</t>
    </rPh>
    <rPh sb="113" eb="115">
      <t>ダンタイ</t>
    </rPh>
    <rPh sb="118" eb="120">
      <t>ジョウダン</t>
    </rPh>
    <rPh sb="121" eb="123">
      <t>モウシタテ</t>
    </rPh>
    <rPh sb="124" eb="125">
      <t>オコナ</t>
    </rPh>
    <rPh sb="126" eb="128">
      <t>ダンタイ</t>
    </rPh>
    <rPh sb="132" eb="133">
      <t>モット</t>
    </rPh>
    <rPh sb="134" eb="135">
      <t>タカ</t>
    </rPh>
    <rPh sb="136" eb="138">
      <t>ケイレキ</t>
    </rPh>
    <rPh sb="139" eb="142">
      <t>ショウコウカイ</t>
    </rPh>
    <rPh sb="142" eb="144">
      <t>トクレイ</t>
    </rPh>
    <rPh sb="147" eb="149">
      <t>モウシタテ</t>
    </rPh>
    <rPh sb="150" eb="152">
      <t>バアイ</t>
    </rPh>
    <rPh sb="153" eb="156">
      <t>ショウコウカイ</t>
    </rPh>
    <rPh sb="156" eb="159">
      <t>レンゴウカイ</t>
    </rPh>
    <rPh sb="160" eb="163">
      <t>チュウオウカイ</t>
    </rPh>
    <rPh sb="163" eb="165">
      <t>トクレイ</t>
    </rPh>
    <rPh sb="168" eb="170">
      <t>モウシタテ</t>
    </rPh>
    <rPh sb="171" eb="173">
      <t>バアイ</t>
    </rPh>
    <rPh sb="174" eb="177">
      <t>チュウオウカイ</t>
    </rPh>
    <rPh sb="181" eb="182">
      <t>モット</t>
    </rPh>
    <rPh sb="183" eb="184">
      <t>タカ</t>
    </rPh>
    <rPh sb="185" eb="187">
      <t>ケイレキ</t>
    </rPh>
    <rPh sb="194" eb="196">
      <t>ゲダン</t>
    </rPh>
    <rPh sb="197" eb="199">
      <t>セイギョウ</t>
    </rPh>
    <rPh sb="229" eb="232">
      <t>ホウジンカク</t>
    </rPh>
    <rPh sb="235" eb="237">
      <t>コジン</t>
    </rPh>
    <rPh sb="237" eb="239">
      <t>ショウテン</t>
    </rPh>
    <rPh sb="239" eb="240">
      <t>トウ</t>
    </rPh>
    <rPh sb="246" eb="248">
      <t>テンシュ</t>
    </rPh>
    <rPh sb="250" eb="252">
      <t>ダイヒョウ</t>
    </rPh>
    <rPh sb="260" eb="262">
      <t>ケイレキ</t>
    </rPh>
    <rPh sb="263" eb="265">
      <t>キニュウ</t>
    </rPh>
    <rPh sb="280" eb="282">
      <t>ダイヒョウ</t>
    </rPh>
    <rPh sb="282" eb="285">
      <t>トリシマリヤク</t>
    </rPh>
    <rPh sb="285" eb="287">
      <t>シャチョウ</t>
    </rPh>
    <rPh sb="293" eb="296">
      <t>コウホシャ</t>
    </rPh>
    <rPh sb="297" eb="298">
      <t>ダイ</t>
    </rPh>
    <rPh sb="300" eb="302">
      <t>ダイヒョウ</t>
    </rPh>
    <rPh sb="302" eb="305">
      <t>トリシマリヤク</t>
    </rPh>
    <rPh sb="305" eb="307">
      <t>カイチョウ</t>
    </rPh>
    <rPh sb="308" eb="310">
      <t>セッチ</t>
    </rPh>
    <rPh sb="312" eb="315">
      <t>コウホシャ</t>
    </rPh>
    <rPh sb="315" eb="316">
      <t>ミズカ</t>
    </rPh>
    <rPh sb="318" eb="320">
      <t>シュウニン</t>
    </rPh>
    <rPh sb="324" eb="326">
      <t>バアイ</t>
    </rPh>
    <rPh sb="335" eb="337">
      <t>ケイレキ</t>
    </rPh>
    <rPh sb="342" eb="344">
      <t>サイコウ</t>
    </rPh>
    <rPh sb="344" eb="346">
      <t>ケイエイ</t>
    </rPh>
    <rPh sb="346" eb="349">
      <t>セキニンシャ</t>
    </rPh>
    <rPh sb="352" eb="354">
      <t>ジギョウ</t>
    </rPh>
    <rPh sb="355" eb="357">
      <t>ケンイン</t>
    </rPh>
    <rPh sb="361" eb="363">
      <t>バアイ</t>
    </rPh>
    <rPh sb="365" eb="367">
      <t>ダイヒョウ</t>
    </rPh>
    <rPh sb="367" eb="370">
      <t>トリシマリヤク</t>
    </rPh>
    <rPh sb="370" eb="372">
      <t>カイチョウ</t>
    </rPh>
    <rPh sb="373" eb="376">
      <t>ケイエイシャ</t>
    </rPh>
    <rPh sb="380" eb="381">
      <t>ミ</t>
    </rPh>
    <rPh sb="384" eb="386">
      <t>シュヨウ</t>
    </rPh>
    <rPh sb="386" eb="388">
      <t>ケイレキ</t>
    </rPh>
    <rPh sb="388" eb="390">
      <t>ゲダン</t>
    </rPh>
    <rPh sb="391" eb="393">
      <t>キニュウ</t>
    </rPh>
    <rPh sb="414" eb="415">
      <t>トウ</t>
    </rPh>
    <rPh sb="468" eb="471">
      <t>ケイエイシャ</t>
    </rPh>
    <rPh sb="477" eb="478">
      <t>テン</t>
    </rPh>
    <rPh sb="479" eb="481">
      <t>リュウイ</t>
    </rPh>
    <rPh sb="486" eb="487">
      <t>レイ</t>
    </rPh>
    <rPh sb="489" eb="490">
      <t>モト</t>
    </rPh>
    <rPh sb="493" eb="494">
      <t>ケン</t>
    </rPh>
    <rPh sb="494" eb="497">
      <t>ショウコウカイ</t>
    </rPh>
    <rPh sb="497" eb="500">
      <t>レンゴウカイ</t>
    </rPh>
    <rPh sb="500" eb="503">
      <t>フクカイチョウ</t>
    </rPh>
    <rPh sb="508" eb="509">
      <t>モト</t>
    </rPh>
    <rPh sb="510" eb="513">
      <t>カブ</t>
    </rPh>
    <rPh sb="515" eb="517">
      <t>デンキ</t>
    </rPh>
    <rPh sb="517" eb="519">
      <t>ダイヒョウ</t>
    </rPh>
    <rPh sb="519" eb="522">
      <t>トリシマリヤク</t>
    </rPh>
    <rPh sb="522" eb="524">
      <t>カイチョウ</t>
    </rPh>
    <rPh sb="527" eb="531">
      <t>オウジュホウショウ</t>
    </rPh>
    <rPh sb="532" eb="534">
      <t>セイギョウ</t>
    </rPh>
    <rPh sb="537" eb="539">
      <t>ジョウダン</t>
    </rPh>
    <rPh sb="540" eb="542">
      <t>セイギョウ</t>
    </rPh>
    <rPh sb="546" eb="549">
      <t>ケイエイシャ</t>
    </rPh>
    <rPh sb="553" eb="555">
      <t>ケイレキ</t>
    </rPh>
    <rPh sb="556" eb="558">
      <t>ゲダン</t>
    </rPh>
    <rPh sb="559" eb="561">
      <t>セイギョウ</t>
    </rPh>
    <rPh sb="562" eb="564">
      <t>カンレン</t>
    </rPh>
    <rPh sb="566" eb="568">
      <t>ダンタイ</t>
    </rPh>
    <rPh sb="572" eb="573">
      <t>モット</t>
    </rPh>
    <rPh sb="574" eb="575">
      <t>タカ</t>
    </rPh>
    <rPh sb="576" eb="578">
      <t>ケイレキ</t>
    </rPh>
    <rPh sb="587" eb="589">
      <t>セイギョウ</t>
    </rPh>
    <rPh sb="593" eb="596">
      <t>ケイエイシャ</t>
    </rPh>
    <rPh sb="597" eb="598">
      <t>カンガ</t>
    </rPh>
    <rPh sb="599" eb="600">
      <t>カタ</t>
    </rPh>
    <rPh sb="606" eb="608">
      <t>ジョウキ</t>
    </rPh>
    <rPh sb="611" eb="613">
      <t>クンショウ</t>
    </rPh>
    <rPh sb="614" eb="616">
      <t>ランジュ</t>
    </rPh>
    <rPh sb="616" eb="618">
      <t>ホウショウ</t>
    </rPh>
    <rPh sb="619" eb="621">
      <t>ダンタイ</t>
    </rPh>
    <rPh sb="624" eb="626">
      <t>ゲダン</t>
    </rPh>
    <rPh sb="627" eb="629">
      <t>ドウヨウ</t>
    </rPh>
    <rPh sb="635" eb="636">
      <t>レイ</t>
    </rPh>
    <rPh sb="638" eb="639">
      <t>ゲン</t>
    </rPh>
    <rPh sb="642" eb="644">
      <t>ショウテン</t>
    </rPh>
    <rPh sb="644" eb="646">
      <t>テンシュ</t>
    </rPh>
    <rPh sb="651" eb="652">
      <t>ゲン</t>
    </rPh>
    <rPh sb="655" eb="656">
      <t>ケン</t>
    </rPh>
    <rPh sb="658" eb="660">
      <t>キョウドウ</t>
    </rPh>
    <rPh sb="660" eb="662">
      <t>クミアイ</t>
    </rPh>
    <rPh sb="662" eb="665">
      <t>フクカイチョウ</t>
    </rPh>
    <rPh sb="667" eb="669">
      <t>シュヨウ</t>
    </rPh>
    <rPh sb="669" eb="671">
      <t>ケイレキ</t>
    </rPh>
    <rPh sb="676" eb="678">
      <t>ケイレキ</t>
    </rPh>
    <rPh sb="681" eb="682">
      <t>ヒョウ</t>
    </rPh>
    <rPh sb="682" eb="683">
      <t>ナカ</t>
    </rPh>
    <rPh sb="684" eb="686">
      <t>ガイトウ</t>
    </rPh>
    <rPh sb="688" eb="690">
      <t>ブンヤ</t>
    </rPh>
    <rPh sb="717" eb="719">
      <t>キニュウ</t>
    </rPh>
    <phoneticPr fontId="2"/>
  </si>
  <si>
    <r>
      <t>（※１）当該記載要領は、内閣府賞勲局が年に１回都道府県栄典担当者向け初任者研修にて配布している「栄典事務の手引」を元に、同局の経済産業省（中小企業庁）候補者に対する審査方針に沿って作成したものである。
（※２）また、当該記載要領は、内閣府賞勲局の審査方針により、予告なく変更となる可能性がある。</t>
    </r>
    <r>
      <rPr>
        <sz val="9"/>
        <color rgb="FFFF0000"/>
        <rFont val="ＭＳ Ｐゴシック"/>
        <family val="3"/>
        <charset val="128"/>
      </rPr>
      <t xml:space="preserve">
（※３）審査票のセルの幅は変更しないこと。</t>
    </r>
    <rPh sb="4" eb="6">
      <t>トウガイ</t>
    </rPh>
    <rPh sb="6" eb="8">
      <t>キサイ</t>
    </rPh>
    <rPh sb="8" eb="10">
      <t>ヨウリョウ</t>
    </rPh>
    <rPh sb="12" eb="15">
      <t>ナイカクフ</t>
    </rPh>
    <rPh sb="15" eb="18">
      <t>ショウクンキョク</t>
    </rPh>
    <rPh sb="19" eb="20">
      <t>ネン</t>
    </rPh>
    <rPh sb="22" eb="23">
      <t>カイ</t>
    </rPh>
    <rPh sb="23" eb="27">
      <t>トドウフケン</t>
    </rPh>
    <rPh sb="27" eb="29">
      <t>エイテン</t>
    </rPh>
    <rPh sb="29" eb="32">
      <t>タントウシャ</t>
    </rPh>
    <rPh sb="32" eb="33">
      <t>ム</t>
    </rPh>
    <rPh sb="34" eb="37">
      <t>ショニンシャ</t>
    </rPh>
    <rPh sb="37" eb="39">
      <t>ケンシュウ</t>
    </rPh>
    <rPh sb="41" eb="43">
      <t>ハイフ</t>
    </rPh>
    <rPh sb="48" eb="50">
      <t>エイテン</t>
    </rPh>
    <rPh sb="50" eb="52">
      <t>ジム</t>
    </rPh>
    <rPh sb="53" eb="55">
      <t>テビ</t>
    </rPh>
    <rPh sb="57" eb="58">
      <t>モト</t>
    </rPh>
    <rPh sb="60" eb="62">
      <t>ドウキョク</t>
    </rPh>
    <rPh sb="63" eb="68">
      <t>ケイザイサンギョウショウ</t>
    </rPh>
    <rPh sb="69" eb="71">
      <t>チュウショウ</t>
    </rPh>
    <rPh sb="71" eb="74">
      <t>キギョウチョウ</t>
    </rPh>
    <rPh sb="75" eb="78">
      <t>コウホシャ</t>
    </rPh>
    <rPh sb="79" eb="80">
      <t>タイ</t>
    </rPh>
    <rPh sb="82" eb="84">
      <t>シンサ</t>
    </rPh>
    <rPh sb="84" eb="86">
      <t>ホウシン</t>
    </rPh>
    <rPh sb="87" eb="88">
      <t>ソ</t>
    </rPh>
    <rPh sb="90" eb="92">
      <t>サクセイ</t>
    </rPh>
    <rPh sb="108" eb="110">
      <t>トウガイ</t>
    </rPh>
    <rPh sb="110" eb="112">
      <t>キサイ</t>
    </rPh>
    <rPh sb="112" eb="114">
      <t>ヨウリョウ</t>
    </rPh>
    <rPh sb="116" eb="119">
      <t>ナイカクフ</t>
    </rPh>
    <rPh sb="119" eb="122">
      <t>ショウクンキョク</t>
    </rPh>
    <rPh sb="123" eb="125">
      <t>シンサ</t>
    </rPh>
    <rPh sb="125" eb="127">
      <t>ホウシン</t>
    </rPh>
    <rPh sb="131" eb="133">
      <t>ヨコク</t>
    </rPh>
    <rPh sb="135" eb="137">
      <t>ヘンコウ</t>
    </rPh>
    <rPh sb="140" eb="143">
      <t>カノウセイ</t>
    </rPh>
    <phoneticPr fontId="2"/>
  </si>
  <si>
    <t>様式の種類（Ｅ）〔１枚目〕
（Ｂ．Ｄ．Ｅ－２）〔２枚目〕</t>
    <rPh sb="0" eb="2">
      <t>ヨウシキ</t>
    </rPh>
    <rPh sb="3" eb="5">
      <t>シュルイ</t>
    </rPh>
    <rPh sb="10" eb="12">
      <t>マイメ</t>
    </rPh>
    <phoneticPr fontId="2"/>
  </si>
  <si>
    <t>１．「現住所」欄には、現住所を都道府県名、市郡町村名、町丁名、番地まで略さず記入する。記入にあたっては、市区町村名までを点線の左側に、それ以降を右側に記入すること。
２．現住所の「コード」欄には、それぞれ、「統計に用いる都道府県の区域を示す標準コード」（昭和４５年４月１日行政管理庁告示第４４号、最終改正による。）による都道府県及び市区町村のコードを記入する。</t>
    <rPh sb="3" eb="6">
      <t>ゲンジュウショ</t>
    </rPh>
    <rPh sb="7" eb="8">
      <t>ラン</t>
    </rPh>
    <rPh sb="11" eb="14">
      <t>ゲンジュウショ</t>
    </rPh>
    <rPh sb="15" eb="19">
      <t>トドウフケン</t>
    </rPh>
    <rPh sb="19" eb="20">
      <t>メイ</t>
    </rPh>
    <rPh sb="21" eb="22">
      <t>シ</t>
    </rPh>
    <rPh sb="22" eb="23">
      <t>グン</t>
    </rPh>
    <rPh sb="23" eb="25">
      <t>チョウソン</t>
    </rPh>
    <rPh sb="69" eb="71">
      <t>イコウ</t>
    </rPh>
    <rPh sb="135" eb="136">
      <t>ニチ</t>
    </rPh>
    <rPh sb="136" eb="138">
      <t>ギョウセイ</t>
    </rPh>
    <rPh sb="138" eb="141">
      <t>カンリチョウ</t>
    </rPh>
    <rPh sb="141" eb="143">
      <t>コクジ</t>
    </rPh>
    <rPh sb="143" eb="144">
      <t>ダイ</t>
    </rPh>
    <rPh sb="146" eb="147">
      <t>ゴウ</t>
    </rPh>
    <rPh sb="160" eb="164">
      <t>トドウフケン</t>
    </rPh>
    <rPh sb="164" eb="165">
      <t>オヨ</t>
    </rPh>
    <rPh sb="166" eb="170">
      <t>シクチョウソン</t>
    </rPh>
    <rPh sb="175" eb="177">
      <t>キニュウ</t>
    </rPh>
    <phoneticPr fontId="2"/>
  </si>
  <si>
    <r>
      <t>改氏名のある者については、「旧氏名等」欄に</t>
    </r>
    <r>
      <rPr>
        <sz val="9"/>
        <color rgb="FFFF0000"/>
        <rFont val="ＭＳ Ｐゴシック"/>
        <family val="3"/>
        <charset val="128"/>
      </rPr>
      <t>旧氏名及びふりがな（特殊文字は○で囲む）と、改氏名を行った年月日を記入する。</t>
    </r>
    <rPh sb="0" eb="1">
      <t>カイ</t>
    </rPh>
    <rPh sb="1" eb="3">
      <t>シメイ</t>
    </rPh>
    <rPh sb="6" eb="7">
      <t>モノ</t>
    </rPh>
    <rPh sb="14" eb="15">
      <t>キュウ</t>
    </rPh>
    <rPh sb="15" eb="17">
      <t>シメイ</t>
    </rPh>
    <rPh sb="17" eb="18">
      <t>トウ</t>
    </rPh>
    <rPh sb="19" eb="20">
      <t>ラン</t>
    </rPh>
    <rPh sb="21" eb="22">
      <t>キュウ</t>
    </rPh>
    <rPh sb="22" eb="24">
      <t>シメイ</t>
    </rPh>
    <rPh sb="24" eb="25">
      <t>オヨ</t>
    </rPh>
    <rPh sb="31" eb="33">
      <t>トクシュ</t>
    </rPh>
    <rPh sb="33" eb="35">
      <t>モジ</t>
    </rPh>
    <rPh sb="38" eb="39">
      <t>カコ</t>
    </rPh>
    <rPh sb="43" eb="44">
      <t>カイ</t>
    </rPh>
    <rPh sb="44" eb="46">
      <t>シメイ</t>
    </rPh>
    <rPh sb="47" eb="48">
      <t>オコナ</t>
    </rPh>
    <rPh sb="50" eb="53">
      <t>ネンガッピ</t>
    </rPh>
    <rPh sb="54" eb="56">
      <t>キニュウ</t>
    </rPh>
    <phoneticPr fontId="2"/>
  </si>
  <si>
    <t>最終の学校名（大学、高専等の場合には、学部、学科名を併記）及び卒業又は中退の年月を記入し、「卒」、または「中退」と記載する。</t>
    <rPh sb="0" eb="2">
      <t>サイシュウ</t>
    </rPh>
    <rPh sb="3" eb="6">
      <t>ガッコウメイ</t>
    </rPh>
    <rPh sb="7" eb="9">
      <t>ダイガク</t>
    </rPh>
    <rPh sb="10" eb="12">
      <t>コウセン</t>
    </rPh>
    <rPh sb="12" eb="13">
      <t>トウ</t>
    </rPh>
    <rPh sb="14" eb="16">
      <t>バアイ</t>
    </rPh>
    <rPh sb="19" eb="21">
      <t>ガクブ</t>
    </rPh>
    <rPh sb="22" eb="25">
      <t>ガッカメイ</t>
    </rPh>
    <rPh sb="26" eb="28">
      <t>ヘイキ</t>
    </rPh>
    <rPh sb="29" eb="30">
      <t>オヨ</t>
    </rPh>
    <rPh sb="31" eb="33">
      <t>ソツギョウ</t>
    </rPh>
    <rPh sb="33" eb="34">
      <t>マタ</t>
    </rPh>
    <rPh sb="35" eb="37">
      <t>チュウタイ</t>
    </rPh>
    <rPh sb="38" eb="40">
      <t>ネンゲツ</t>
    </rPh>
    <rPh sb="41" eb="43">
      <t>キニュウ</t>
    </rPh>
    <rPh sb="46" eb="47">
      <t>ソツ</t>
    </rPh>
    <rPh sb="53" eb="55">
      <t>チュウタイ</t>
    </rPh>
    <rPh sb="57" eb="59">
      <t>キサイ</t>
    </rPh>
    <phoneticPr fontId="2"/>
  </si>
  <si>
    <r>
      <t xml:space="preserve">「官職名等」欄又は「職名等」欄に記入した職の始期終期を記入する(現職の場合には「現在」と記入する。)。
</t>
    </r>
    <r>
      <rPr>
        <sz val="9"/>
        <color rgb="FFFF0000"/>
        <rFont val="ＭＳ Ｐゴシック"/>
        <family val="3"/>
        <charset val="128"/>
      </rPr>
      <t>自至の年月日については、他の書類（功績調書、団体の「会長・理事長、副理事長・副会長」等の歴代一覧など）と整合性をとること。</t>
    </r>
    <rPh sb="1" eb="3">
      <t>カンショク</t>
    </rPh>
    <rPh sb="3" eb="4">
      <t>メイ</t>
    </rPh>
    <rPh sb="4" eb="5">
      <t>トウ</t>
    </rPh>
    <rPh sb="6" eb="7">
      <t>ラン</t>
    </rPh>
    <rPh sb="7" eb="8">
      <t>マタ</t>
    </rPh>
    <rPh sb="10" eb="12">
      <t>ショクメイ</t>
    </rPh>
    <rPh sb="12" eb="13">
      <t>トウ</t>
    </rPh>
    <rPh sb="14" eb="15">
      <t>ラン</t>
    </rPh>
    <rPh sb="16" eb="18">
      <t>キニュウ</t>
    </rPh>
    <rPh sb="20" eb="21">
      <t>ショク</t>
    </rPh>
    <rPh sb="22" eb="24">
      <t>シキ</t>
    </rPh>
    <rPh sb="24" eb="26">
      <t>シュウキ</t>
    </rPh>
    <rPh sb="27" eb="29">
      <t>キニュウ</t>
    </rPh>
    <rPh sb="32" eb="34">
      <t>ゲンショク</t>
    </rPh>
    <rPh sb="35" eb="37">
      <t>バアイ</t>
    </rPh>
    <rPh sb="40" eb="42">
      <t>ゲンザイ</t>
    </rPh>
    <rPh sb="44" eb="46">
      <t>キニュウ</t>
    </rPh>
    <rPh sb="52" eb="53">
      <t>ジ</t>
    </rPh>
    <rPh sb="53" eb="54">
      <t>イタ</t>
    </rPh>
    <rPh sb="55" eb="58">
      <t>ネンガッピ</t>
    </rPh>
    <rPh sb="64" eb="65">
      <t>タ</t>
    </rPh>
    <rPh sb="66" eb="68">
      <t>ショルイ</t>
    </rPh>
    <rPh sb="69" eb="71">
      <t>コウセキ</t>
    </rPh>
    <rPh sb="71" eb="73">
      <t>チョウショ</t>
    </rPh>
    <rPh sb="74" eb="76">
      <t>ダンタイ</t>
    </rPh>
    <rPh sb="78" eb="80">
      <t>カイチョウ</t>
    </rPh>
    <rPh sb="81" eb="84">
      <t>リジチョウ</t>
    </rPh>
    <rPh sb="85" eb="89">
      <t>フクリジチョウ</t>
    </rPh>
    <rPh sb="90" eb="93">
      <t>フクカイチョウ</t>
    </rPh>
    <rPh sb="94" eb="95">
      <t>トウ</t>
    </rPh>
    <rPh sb="96" eb="98">
      <t>レキダイ</t>
    </rPh>
    <rPh sb="98" eb="100">
      <t>イチラン</t>
    </rPh>
    <rPh sb="104" eb="107">
      <t>セイゴウセイ</t>
    </rPh>
    <phoneticPr fontId="2"/>
  </si>
  <si>
    <t>在職年月数は、半月単位で自動計算される。叙勲・褒章については、月の途中で就職又は離職した場合の計算は、その月の１５日以前に就職した場合にはその月の１日、月の１６日以降に就職した場合には、その月の１６日に就職したものと見なし、月の１５日以前に離職した場合には、その月の１５日に、月の１６日以降に離職した場合には、その月の末日に離職したものと見なし、それぞれ半月単位で自動計算する。
ただし、これらの職が月の途中で連続している場合には、在職年月数が重複しないように調整を行う。その際、上位の職を基準に当該職を月の１日に就職したものと見なした場合の前職は前月の末日に、月の１６日に就職したものと見なした場合の前職は月の１５日に離職したものと見なし、当該職を月の１５日に離職したものと見なした場合の後職は月の１６日に、月の末日に離職したと見なした場合の後職は翌月の１日に就職したものと見なす。</t>
    <rPh sb="7" eb="9">
      <t>ハンツキ</t>
    </rPh>
    <rPh sb="9" eb="11">
      <t>タンイ</t>
    </rPh>
    <rPh sb="182" eb="184">
      <t>ジドウ</t>
    </rPh>
    <rPh sb="200" eb="201">
      <t>ツキ</t>
    </rPh>
    <rPh sb="202" eb="204">
      <t>トチュウ</t>
    </rPh>
    <rPh sb="230" eb="232">
      <t>チョウセイ</t>
    </rPh>
    <rPh sb="233" eb="234">
      <t>オコナ</t>
    </rPh>
    <rPh sb="238" eb="239">
      <t>サイ</t>
    </rPh>
    <phoneticPr fontId="2"/>
  </si>
  <si>
    <r>
      <t>「会社の規模など」欄及び「団体の規模など」欄には、主要経歴上下段に記載した団体及び会社の規模等をそれぞれ記入する。調査時点は、主要経歴が元職の場合は退任日以前の直近の通常総会の日（会社の場合は決算日）時点とする。主要経歴が現職の場合は直近の通常総会の日（会社の場合は決算日）時点とする。※（株）や（一社）等、（　）書きは全角記載で統一する。
なお、叙勲の商工会特例又は中央会特例による申立の際は、商工会又は中央会傘下の業種別団体の規模等についても「団体の規模など」欄に記入する。その際の商工会又は業種別団体の調査時点は、それぞれの長歴を基準として、元職の場合は退任日以前の直近の通常総会日時点、現職の場合は直近の通常総会日時点とする。
また、記載内容のうち他の書類と同じ項目がある場合は必ず表記を統一し、整合性をとること（例：団体の規模などのうち「活動範囲」について、「団体規模調書」「団体の規模及び事業概況等調」の同項目と同じ表記にする。一方では「○○県」としているが他方で「○○県</t>
    </r>
    <r>
      <rPr>
        <u/>
        <sz val="9"/>
        <color rgb="FFFF0000"/>
        <rFont val="ＭＳ Ｐゴシック"/>
        <family val="3"/>
        <charset val="128"/>
      </rPr>
      <t>一円</t>
    </r>
    <r>
      <rPr>
        <sz val="9"/>
        <color rgb="FFFF0000"/>
        <rFont val="ＭＳ Ｐゴシック"/>
        <family val="3"/>
        <charset val="128"/>
      </rPr>
      <t>」とするのは不可。この場合は「一円」を付けるか付けないか統一する。）。</t>
    </r>
    <rPh sb="1" eb="3">
      <t>カイシャ</t>
    </rPh>
    <rPh sb="4" eb="6">
      <t>キボ</t>
    </rPh>
    <rPh sb="9" eb="10">
      <t>ラン</t>
    </rPh>
    <rPh sb="10" eb="11">
      <t>オヨ</t>
    </rPh>
    <rPh sb="13" eb="15">
      <t>ダンタイ</t>
    </rPh>
    <rPh sb="16" eb="18">
      <t>キボ</t>
    </rPh>
    <rPh sb="21" eb="22">
      <t>ラン</t>
    </rPh>
    <rPh sb="25" eb="27">
      <t>シュヨウ</t>
    </rPh>
    <rPh sb="27" eb="29">
      <t>ケイレキ</t>
    </rPh>
    <rPh sb="29" eb="31">
      <t>ジョウゲ</t>
    </rPh>
    <rPh sb="31" eb="32">
      <t>ダン</t>
    </rPh>
    <rPh sb="33" eb="35">
      <t>キサイ</t>
    </rPh>
    <rPh sb="37" eb="39">
      <t>ダンタイ</t>
    </rPh>
    <rPh sb="39" eb="40">
      <t>オヨ</t>
    </rPh>
    <rPh sb="41" eb="43">
      <t>カイシャ</t>
    </rPh>
    <rPh sb="44" eb="46">
      <t>キボ</t>
    </rPh>
    <rPh sb="46" eb="47">
      <t>トウ</t>
    </rPh>
    <rPh sb="52" eb="54">
      <t>キニュウ</t>
    </rPh>
    <rPh sb="57" eb="59">
      <t>チョウサ</t>
    </rPh>
    <rPh sb="59" eb="61">
      <t>ジテン</t>
    </rPh>
    <rPh sb="63" eb="65">
      <t>シュヨウ</t>
    </rPh>
    <rPh sb="65" eb="67">
      <t>ケイレキ</t>
    </rPh>
    <rPh sb="68" eb="69">
      <t>モト</t>
    </rPh>
    <rPh sb="69" eb="70">
      <t>ショク</t>
    </rPh>
    <rPh sb="71" eb="73">
      <t>バアイ</t>
    </rPh>
    <rPh sb="74" eb="76">
      <t>タイニン</t>
    </rPh>
    <rPh sb="76" eb="77">
      <t>ビ</t>
    </rPh>
    <rPh sb="77" eb="79">
      <t>イゼン</t>
    </rPh>
    <rPh sb="80" eb="82">
      <t>チョッキン</t>
    </rPh>
    <rPh sb="83" eb="85">
      <t>ツウジョウ</t>
    </rPh>
    <rPh sb="85" eb="87">
      <t>ソウカイ</t>
    </rPh>
    <rPh sb="88" eb="89">
      <t>ヒ</t>
    </rPh>
    <rPh sb="90" eb="92">
      <t>カイシャ</t>
    </rPh>
    <rPh sb="93" eb="95">
      <t>バアイ</t>
    </rPh>
    <rPh sb="96" eb="99">
      <t>ケッサンビ</t>
    </rPh>
    <rPh sb="100" eb="102">
      <t>ジテン</t>
    </rPh>
    <rPh sb="106" eb="108">
      <t>シュヨウ</t>
    </rPh>
    <rPh sb="108" eb="110">
      <t>ケイレキ</t>
    </rPh>
    <rPh sb="111" eb="113">
      <t>ゲンショク</t>
    </rPh>
    <rPh sb="114" eb="116">
      <t>バアイ</t>
    </rPh>
    <rPh sb="117" eb="119">
      <t>チョッキン</t>
    </rPh>
    <rPh sb="120" eb="122">
      <t>ツウジョウ</t>
    </rPh>
    <rPh sb="122" eb="124">
      <t>ソウカイ</t>
    </rPh>
    <rPh sb="125" eb="126">
      <t>ヒ</t>
    </rPh>
    <rPh sb="127" eb="129">
      <t>カイシャ</t>
    </rPh>
    <rPh sb="130" eb="132">
      <t>バアイ</t>
    </rPh>
    <rPh sb="133" eb="136">
      <t>ケッサンビ</t>
    </rPh>
    <rPh sb="137" eb="139">
      <t>ジテン</t>
    </rPh>
    <rPh sb="174" eb="176">
      <t>ジョクン</t>
    </rPh>
    <rPh sb="177" eb="180">
      <t>ショウコウカイ</t>
    </rPh>
    <rPh sb="180" eb="182">
      <t>トクレイ</t>
    </rPh>
    <rPh sb="182" eb="183">
      <t>マタ</t>
    </rPh>
    <rPh sb="184" eb="187">
      <t>チュウオウカイ</t>
    </rPh>
    <rPh sb="187" eb="189">
      <t>トクレイ</t>
    </rPh>
    <rPh sb="192" eb="194">
      <t>モウシタテ</t>
    </rPh>
    <rPh sb="195" eb="196">
      <t>サイ</t>
    </rPh>
    <rPh sb="198" eb="201">
      <t>ショウコウカイ</t>
    </rPh>
    <rPh sb="201" eb="202">
      <t>マタ</t>
    </rPh>
    <rPh sb="203" eb="206">
      <t>チュウオウカイ</t>
    </rPh>
    <rPh sb="206" eb="208">
      <t>サンカ</t>
    </rPh>
    <rPh sb="209" eb="212">
      <t>ギョウシュベツ</t>
    </rPh>
    <rPh sb="212" eb="214">
      <t>ダンタイ</t>
    </rPh>
    <rPh sb="215" eb="217">
      <t>キボ</t>
    </rPh>
    <rPh sb="217" eb="218">
      <t>トウ</t>
    </rPh>
    <rPh sb="224" eb="226">
      <t>ダンタイ</t>
    </rPh>
    <rPh sb="227" eb="229">
      <t>キボ</t>
    </rPh>
    <rPh sb="232" eb="233">
      <t>ラン</t>
    </rPh>
    <rPh sb="234" eb="236">
      <t>キニュウ</t>
    </rPh>
    <rPh sb="241" eb="242">
      <t>サイ</t>
    </rPh>
    <rPh sb="243" eb="246">
      <t>ショウコウカイ</t>
    </rPh>
    <rPh sb="246" eb="247">
      <t>マタ</t>
    </rPh>
    <rPh sb="248" eb="251">
      <t>ギョウシュベツ</t>
    </rPh>
    <rPh sb="251" eb="253">
      <t>ダンタイ</t>
    </rPh>
    <rPh sb="254" eb="256">
      <t>チョウサ</t>
    </rPh>
    <rPh sb="256" eb="258">
      <t>ジテン</t>
    </rPh>
    <rPh sb="265" eb="267">
      <t>チョウレキ</t>
    </rPh>
    <rPh sb="268" eb="270">
      <t>キジュン</t>
    </rPh>
    <rPh sb="294" eb="296">
      <t>ジテン</t>
    </rPh>
    <rPh sb="311" eb="313">
      <t>ジテン</t>
    </rPh>
    <rPh sb="321" eb="323">
      <t>キサイ</t>
    </rPh>
    <rPh sb="323" eb="325">
      <t>ナイヨウ</t>
    </rPh>
    <rPh sb="328" eb="329">
      <t>タ</t>
    </rPh>
    <rPh sb="330" eb="332">
      <t>ショルイ</t>
    </rPh>
    <rPh sb="333" eb="334">
      <t>オナ</t>
    </rPh>
    <rPh sb="335" eb="337">
      <t>コウモク</t>
    </rPh>
    <rPh sb="340" eb="342">
      <t>バアイ</t>
    </rPh>
    <rPh sb="343" eb="344">
      <t>カナラ</t>
    </rPh>
    <rPh sb="345" eb="347">
      <t>ヒョウキ</t>
    </rPh>
    <rPh sb="348" eb="350">
      <t>トウイツ</t>
    </rPh>
    <rPh sb="352" eb="355">
      <t>セイゴウセイ</t>
    </rPh>
    <rPh sb="361" eb="362">
      <t>レイ</t>
    </rPh>
    <rPh sb="363" eb="365">
      <t>ダンタイ</t>
    </rPh>
    <rPh sb="366" eb="368">
      <t>キボ</t>
    </rPh>
    <rPh sb="374" eb="376">
      <t>カツドウ</t>
    </rPh>
    <rPh sb="376" eb="378">
      <t>ハンイ</t>
    </rPh>
    <rPh sb="385" eb="387">
      <t>ダンタイ</t>
    </rPh>
    <rPh sb="387" eb="389">
      <t>キボ</t>
    </rPh>
    <rPh sb="389" eb="391">
      <t>チョウショ</t>
    </rPh>
    <rPh sb="393" eb="395">
      <t>ダンタイ</t>
    </rPh>
    <rPh sb="396" eb="398">
      <t>キボ</t>
    </rPh>
    <rPh sb="398" eb="399">
      <t>オヨ</t>
    </rPh>
    <rPh sb="400" eb="402">
      <t>ジギョウ</t>
    </rPh>
    <rPh sb="402" eb="404">
      <t>ガイキョウ</t>
    </rPh>
    <rPh sb="404" eb="405">
      <t>トウ</t>
    </rPh>
    <rPh sb="405" eb="406">
      <t>シラ</t>
    </rPh>
    <rPh sb="408" eb="409">
      <t>ドウ</t>
    </rPh>
    <rPh sb="409" eb="411">
      <t>コウモク</t>
    </rPh>
    <rPh sb="412" eb="413">
      <t>オナ</t>
    </rPh>
    <rPh sb="414" eb="416">
      <t>ヒョウキ</t>
    </rPh>
    <rPh sb="420" eb="422">
      <t>イッポウ</t>
    </rPh>
    <rPh sb="427" eb="428">
      <t>ケン</t>
    </rPh>
    <rPh sb="435" eb="437">
      <t>タホウ</t>
    </rPh>
    <rPh sb="441" eb="442">
      <t>ケン</t>
    </rPh>
    <rPh sb="442" eb="444">
      <t>イチエン</t>
    </rPh>
    <rPh sb="450" eb="452">
      <t>フカ</t>
    </rPh>
    <rPh sb="455" eb="457">
      <t>バアイ</t>
    </rPh>
    <rPh sb="459" eb="461">
      <t>イチエン</t>
    </rPh>
    <rPh sb="463" eb="464">
      <t>ツ</t>
    </rPh>
    <rPh sb="467" eb="468">
      <t>ツ</t>
    </rPh>
    <rPh sb="472" eb="474">
      <t>トウイツ</t>
    </rPh>
    <phoneticPr fontId="2"/>
  </si>
  <si>
    <r>
      <t>１．「本籍」「現住所」欄には、それぞれ、本籍、現住所を都道府県名、市郡町村名、町丁名、番地まで略さず記入する。記入にあたっては、</t>
    </r>
    <r>
      <rPr>
        <sz val="9"/>
        <color rgb="FFFF0000"/>
        <rFont val="ＭＳ Ｐゴシック"/>
        <family val="3"/>
        <charset val="128"/>
      </rPr>
      <t>市区町村名までを点線の左側に、それ以外を右側に記入する</t>
    </r>
    <r>
      <rPr>
        <sz val="9"/>
        <rFont val="ＭＳ Ｐゴシック"/>
        <family val="3"/>
        <charset val="128"/>
      </rPr>
      <t>こととする。
２．本籍及び現住所の「コード」欄には、それぞれ、「統計に用いる都道府県の区域を示す標準コード」（昭和４５年４月１日行政管理庁告示第４４号、最終改正による。）による都道府県及び市区町村のコードを記入する。</t>
    </r>
    <rPh sb="3" eb="5">
      <t>ホンセキ</t>
    </rPh>
    <rPh sb="7" eb="10">
      <t>ゲンジュウショ</t>
    </rPh>
    <rPh sb="11" eb="12">
      <t>ラン</t>
    </rPh>
    <rPh sb="20" eb="22">
      <t>ホンセキ</t>
    </rPh>
    <rPh sb="23" eb="26">
      <t>ゲンジュウショ</t>
    </rPh>
    <rPh sb="27" eb="31">
      <t>トドウフケン</t>
    </rPh>
    <rPh sb="31" eb="32">
      <t>メイ</t>
    </rPh>
    <rPh sb="33" eb="34">
      <t>シ</t>
    </rPh>
    <rPh sb="34" eb="35">
      <t>グン</t>
    </rPh>
    <rPh sb="35" eb="37">
      <t>チョウソン</t>
    </rPh>
    <rPh sb="154" eb="155">
      <t>ニチ</t>
    </rPh>
    <rPh sb="155" eb="157">
      <t>ギョウセイ</t>
    </rPh>
    <rPh sb="157" eb="160">
      <t>カンリチョウ</t>
    </rPh>
    <rPh sb="160" eb="162">
      <t>コクジ</t>
    </rPh>
    <rPh sb="162" eb="163">
      <t>ダイ</t>
    </rPh>
    <rPh sb="165" eb="166">
      <t>ゴウ</t>
    </rPh>
    <rPh sb="179" eb="183">
      <t>トドウフケン</t>
    </rPh>
    <rPh sb="183" eb="184">
      <t>オヨ</t>
    </rPh>
    <rPh sb="185" eb="189">
      <t>シクチョウソン</t>
    </rPh>
    <rPh sb="194" eb="196">
      <t>キニュウ</t>
    </rPh>
    <phoneticPr fontId="2"/>
  </si>
  <si>
    <t>本　籍
現住所
コ ー ド</t>
    <rPh sb="0" eb="1">
      <t>ホン</t>
    </rPh>
    <rPh sb="2" eb="3">
      <t>セキ</t>
    </rPh>
    <rPh sb="4" eb="7">
      <t>ゲンジュウショ</t>
    </rPh>
    <phoneticPr fontId="2"/>
  </si>
  <si>
    <t>昭和42年3月卒</t>
    <phoneticPr fontId="2"/>
  </si>
  <si>
    <t>現　○○精機（株）代表取締役社長</t>
    <rPh sb="0" eb="1">
      <t>ゲン</t>
    </rPh>
    <rPh sb="4" eb="6">
      <t>セイキ</t>
    </rPh>
    <rPh sb="6" eb="9">
      <t>カブ</t>
    </rPh>
    <rPh sb="9" eb="11">
      <t>ダイヒョウ</t>
    </rPh>
    <phoneticPr fontId="2"/>
  </si>
  <si>
    <t>現　○○工業協同組合理事長</t>
    <rPh sb="0" eb="1">
      <t>ゲン</t>
    </rPh>
    <rPh sb="4" eb="6">
      <t>コウギョウ</t>
    </rPh>
    <rPh sb="6" eb="8">
      <t>キョウドウ</t>
    </rPh>
    <rPh sb="8" eb="10">
      <t>クミアイ</t>
    </rPh>
    <rPh sb="10" eb="13">
      <t>リジチョウ</t>
    </rPh>
    <phoneticPr fontId="2"/>
  </si>
  <si>
    <t>○○工業　勤務</t>
    <rPh sb="2" eb="4">
      <t>コウギョウ</t>
    </rPh>
    <rPh sb="5" eb="7">
      <t>キンム</t>
    </rPh>
    <phoneticPr fontId="2"/>
  </si>
  <si>
    <t>（同上改組）
○○精機（株）　勤務</t>
    <rPh sb="1" eb="3">
      <t>ドウジョウ</t>
    </rPh>
    <rPh sb="3" eb="5">
      <t>カイソ</t>
    </rPh>
    <rPh sb="9" eb="11">
      <t>セイキ</t>
    </rPh>
    <rPh sb="11" eb="14">
      <t>カブ</t>
    </rPh>
    <rPh sb="15" eb="17">
      <t>キンム</t>
    </rPh>
    <phoneticPr fontId="2"/>
  </si>
  <si>
    <t>　同上　常務取締役</t>
    <rPh sb="1" eb="3">
      <t>ドウジョウ</t>
    </rPh>
    <rPh sb="4" eb="6">
      <t>ジョウム</t>
    </rPh>
    <rPh sb="6" eb="9">
      <t>トリシマリヤク</t>
    </rPh>
    <phoneticPr fontId="2"/>
  </si>
  <si>
    <t>　同上　代表取締役社長</t>
    <rPh sb="1" eb="3">
      <t>ドウジョウ</t>
    </rPh>
    <rPh sb="4" eb="6">
      <t>ダイヒョウ</t>
    </rPh>
    <rPh sb="6" eb="9">
      <t>トリシマリヤク</t>
    </rPh>
    <rPh sb="9" eb="11">
      <t>シャチョウ</t>
    </rPh>
    <phoneticPr fontId="2"/>
  </si>
  <si>
    <t>0-</t>
    <phoneticPr fontId="2"/>
  </si>
  <si>
    <t>令和元年10月21日</t>
    <rPh sb="0" eb="2">
      <t>レイワ</t>
    </rPh>
    <rPh sb="2" eb="4">
      <t>ガンネン</t>
    </rPh>
    <rPh sb="6" eb="7">
      <t>ガツ</t>
    </rPh>
    <rPh sb="9" eb="10">
      <t>ニチ</t>
    </rPh>
    <phoneticPr fontId="2"/>
  </si>
  <si>
    <t>　同上　副理事長</t>
    <rPh sb="1" eb="3">
      <t>ドウジョウ</t>
    </rPh>
    <rPh sb="4" eb="8">
      <t>フクリジチョウ</t>
    </rPh>
    <phoneticPr fontId="2"/>
  </si>
  <si>
    <t>　同上　理事長</t>
    <rPh sb="1" eb="3">
      <t>ドウジョウ</t>
    </rPh>
    <rPh sb="4" eb="7">
      <t>リジチョウ</t>
    </rPh>
    <phoneticPr fontId="2"/>
  </si>
  <si>
    <t>　同上　理事</t>
    <rPh sb="1" eb="3">
      <t>ドウジョウ</t>
    </rPh>
    <rPh sb="4" eb="6">
      <t>リジ</t>
    </rPh>
    <phoneticPr fontId="2"/>
  </si>
  <si>
    <t>○○工業協同組合　理事</t>
    <rPh sb="2" eb="4">
      <t>コウギョウ</t>
    </rPh>
    <rPh sb="4" eb="6">
      <t>キョウドウ</t>
    </rPh>
    <rPh sb="6" eb="8">
      <t>クミアイ</t>
    </rPh>
    <rPh sb="9" eb="11">
      <t>リジ</t>
    </rPh>
    <phoneticPr fontId="2"/>
  </si>
  <si>
    <t>○○町消防団　団長</t>
    <phoneticPr fontId="2"/>
  </si>
  <si>
    <t>・先例</t>
    <rPh sb="1" eb="3">
      <t>センレイ</t>
    </rPh>
    <phoneticPr fontId="2"/>
  </si>
  <si>
    <t>＜日本標準産業分類＞　</t>
    <rPh sb="1" eb="3">
      <t>ニホン</t>
    </rPh>
    <rPh sb="3" eb="5">
      <t>ヒョウジュン</t>
    </rPh>
    <rPh sb="5" eb="7">
      <t>サンギョウ</t>
    </rPh>
    <rPh sb="7" eb="9">
      <t>ブンルイ</t>
    </rPh>
    <phoneticPr fontId="2"/>
  </si>
  <si>
    <t xml:space="preserve">  ××：□□業</t>
    <rPh sb="7" eb="8">
      <t>ギョウ</t>
    </rPh>
    <phoneticPr fontId="2"/>
  </si>
  <si>
    <t>　同上　監事</t>
    <rPh sb="1" eb="3">
      <t>ドウジョウ</t>
    </rPh>
    <rPh sb="4" eb="6">
      <t>カンジ</t>
    </rPh>
    <phoneticPr fontId="2"/>
  </si>
  <si>
    <t>+-</t>
    <phoneticPr fontId="2"/>
  </si>
  <si>
    <t>○○県中小企業団体中央会　理事</t>
    <rPh sb="2" eb="3">
      <t>ケン</t>
    </rPh>
    <rPh sb="3" eb="5">
      <t>チュウショウ</t>
    </rPh>
    <rPh sb="5" eb="7">
      <t>キギョウ</t>
    </rPh>
    <rPh sb="7" eb="9">
      <t>ダンタイ</t>
    </rPh>
    <rPh sb="9" eb="12">
      <t>チュウオウカイ</t>
    </rPh>
    <rPh sb="13" eb="15">
      <t>リジ</t>
    </rPh>
    <phoneticPr fontId="2"/>
  </si>
  <si>
    <t>○○精機（株）</t>
    <rPh sb="2" eb="4">
      <t>セイキ</t>
    </rPh>
    <rPh sb="4" eb="7">
      <t>カブ</t>
    </rPh>
    <phoneticPr fontId="2"/>
  </si>
  <si>
    <t>○○工業協同組合</t>
    <rPh sb="2" eb="4">
      <t>コウギョウ</t>
    </rPh>
    <rPh sb="4" eb="6">
      <t>キョウドウ</t>
    </rPh>
    <rPh sb="6" eb="8">
      <t>クミアイ</t>
    </rPh>
    <phoneticPr fontId="2"/>
  </si>
  <si>
    <t>○○市</t>
    <rPh sb="2" eb="3">
      <t>シ</t>
    </rPh>
    <phoneticPr fontId="2"/>
  </si>
  <si>
    <t>　平○秋　黄綬　○○　○○</t>
    <phoneticPr fontId="2"/>
  </si>
  <si>
    <r>
      <rPr>
        <sz val="11"/>
        <color rgb="FFFF0000"/>
        <rFont val="ＭＳ 明朝"/>
        <family val="1"/>
        <charset val="128"/>
      </rPr>
      <t>（黄綬）</t>
    </r>
    <r>
      <rPr>
        <sz val="11"/>
        <rFont val="ＭＳ 明朝"/>
        <family val="1"/>
        <charset val="128"/>
      </rPr>
      <t xml:space="preserve">多年●●業に従事し斯業の発展に尽力した
</t>
    </r>
    <r>
      <rPr>
        <sz val="11"/>
        <color rgb="FFFF0000"/>
        <rFont val="ＭＳ 明朝"/>
        <family val="1"/>
        <charset val="128"/>
      </rPr>
      <t>（藍綬）</t>
    </r>
    <r>
      <rPr>
        <sz val="11"/>
        <rFont val="ＭＳ 明朝"/>
        <family val="1"/>
        <charset val="128"/>
      </rPr>
      <t>多年●●業に携わるとともに、関係団体の要職にあって業界の指導に当たり斯業の発展に寄与した</t>
    </r>
    <rPh sb="49" eb="51">
      <t>ランジュ</t>
    </rPh>
    <phoneticPr fontId="2"/>
  </si>
  <si>
    <r>
      <t>業務精励（●●業）／中小企業振興功績</t>
    </r>
    <r>
      <rPr>
        <sz val="9"/>
        <color rgb="FFFF0000"/>
        <rFont val="ＭＳ 明朝"/>
        <family val="1"/>
        <charset val="128"/>
      </rPr>
      <t>（不要な方は削除）</t>
    </r>
    <rPh sb="10" eb="18">
      <t>チュウショウキギョウシンコウコウセキ</t>
    </rPh>
    <rPh sb="19" eb="21">
      <t>フヨウ</t>
    </rPh>
    <rPh sb="22" eb="23">
      <t>ホウ</t>
    </rPh>
    <rPh sb="24" eb="26">
      <t>サクジョ</t>
    </rPh>
    <phoneticPr fontId="2"/>
  </si>
  <si>
    <t>活 動
範 囲</t>
    <rPh sb="0" eb="1">
      <t>カツ</t>
    </rPh>
    <rPh sb="2" eb="3">
      <t>ドウ</t>
    </rPh>
    <rPh sb="4" eb="5">
      <t>ハン</t>
    </rPh>
    <rPh sb="6" eb="7">
      <t>ガコイ</t>
    </rPh>
    <phoneticPr fontId="2"/>
  </si>
  <si>
    <t>・先例
　平○秋　黄綬　○○　○○
＜日本標準産業分類＞　（黄綬のみ記載）
　 ××：□□業</t>
    <rPh sb="1" eb="3">
      <t>センレイ</t>
    </rPh>
    <phoneticPr fontId="2"/>
  </si>
  <si>
    <t>ここの欄の数字は全角で記載</t>
    <rPh sb="3" eb="4">
      <t>ラン</t>
    </rPh>
    <rPh sb="5" eb="7">
      <t>スウジ</t>
    </rPh>
    <rPh sb="8" eb="10">
      <t>ゼンカク</t>
    </rPh>
    <rPh sb="11" eb="13">
      <t>キサイ</t>
    </rPh>
    <phoneticPr fontId="2"/>
  </si>
  <si>
    <t>○○大学法学部
○○学科</t>
    <rPh sb="2" eb="4">
      <t>ダイガク</t>
    </rPh>
    <rPh sb="4" eb="7">
      <t>ホウガクブ</t>
    </rPh>
    <rPh sb="10" eb="12">
      <t>ガッカ</t>
    </rPh>
    <phoneticPr fontId="2"/>
  </si>
  <si>
    <t>○○大学○○部
○○学科
昭和○○年3月卒</t>
    <rPh sb="2" eb="4">
      <t>ダイガク</t>
    </rPh>
    <rPh sb="6" eb="7">
      <t>ブ</t>
    </rPh>
    <rPh sb="10" eb="12">
      <t>ガッカ</t>
    </rPh>
    <phoneticPr fontId="2"/>
  </si>
  <si>
    <t>ふりがな
旧氏名等</t>
    <rPh sb="5" eb="6">
      <t>キュウ</t>
    </rPh>
    <rPh sb="6" eb="7">
      <t>シ</t>
    </rPh>
    <rPh sb="7" eb="8">
      <t>ナ</t>
    </rPh>
    <rPh sb="8" eb="9">
      <t>トウ</t>
    </rPh>
    <phoneticPr fontId="2"/>
  </si>
  <si>
    <t>令８春</t>
    <phoneticPr fontId="2"/>
  </si>
  <si>
    <r>
      <t>叙勲候補者として叙勲発令の年次及び春秋の別を記入する（例「</t>
    </r>
    <r>
      <rPr>
        <sz val="9"/>
        <color rgb="FFFF0000"/>
        <rFont val="ＭＳ Ｐゴシック"/>
        <family val="3"/>
        <charset val="128"/>
      </rPr>
      <t>令８春</t>
    </r>
    <r>
      <rPr>
        <sz val="9"/>
        <rFont val="ＭＳ Ｐゴシック"/>
        <family val="3"/>
        <charset val="128"/>
      </rPr>
      <t>」）。</t>
    </r>
    <rPh sb="0" eb="2">
      <t>ジョクン</t>
    </rPh>
    <rPh sb="2" eb="5">
      <t>コウホシャ</t>
    </rPh>
    <rPh sb="8" eb="10">
      <t>ジョクン</t>
    </rPh>
    <rPh sb="10" eb="12">
      <t>ハツレイ</t>
    </rPh>
    <rPh sb="13" eb="15">
      <t>ネンジ</t>
    </rPh>
    <rPh sb="15" eb="16">
      <t>オヨ</t>
    </rPh>
    <rPh sb="17" eb="19">
      <t>シュンジュウ</t>
    </rPh>
    <rPh sb="20" eb="21">
      <t>ベツ</t>
    </rPh>
    <rPh sb="22" eb="24">
      <t>キニュウ</t>
    </rPh>
    <rPh sb="27" eb="28">
      <t>レイ</t>
    </rPh>
    <phoneticPr fontId="2"/>
  </si>
  <si>
    <r>
      <t>褒章候補者として褒章発令の年次及び春秋の別を記入する（例「</t>
    </r>
    <r>
      <rPr>
        <sz val="9"/>
        <color rgb="FFFF0000"/>
        <rFont val="ＭＳ Ｐゴシック"/>
        <family val="3"/>
        <charset val="128"/>
      </rPr>
      <t>令８春</t>
    </r>
    <r>
      <rPr>
        <sz val="9"/>
        <rFont val="ＭＳ Ｐゴシック"/>
        <family val="3"/>
        <charset val="128"/>
      </rPr>
      <t>」）。</t>
    </r>
    <rPh sb="0" eb="2">
      <t>ホウショウ</t>
    </rPh>
    <rPh sb="2" eb="5">
      <t>コウホシャ</t>
    </rPh>
    <rPh sb="8" eb="10">
      <t>ホウショウ</t>
    </rPh>
    <rPh sb="10" eb="12">
      <t>ハツレイ</t>
    </rPh>
    <rPh sb="13" eb="15">
      <t>ネンジ</t>
    </rPh>
    <rPh sb="15" eb="16">
      <t>オヨ</t>
    </rPh>
    <rPh sb="17" eb="19">
      <t>シュンジュウ</t>
    </rPh>
    <rPh sb="20" eb="21">
      <t>ベツ</t>
    </rPh>
    <rPh sb="22" eb="24">
      <t>キニュウ</t>
    </rPh>
    <rPh sb="27" eb="28">
      <t>レイ</t>
    </rPh>
    <phoneticPr fontId="2"/>
  </si>
  <si>
    <t>経済産業省</t>
    <rPh sb="0" eb="2">
      <t>ケイザイ</t>
    </rPh>
    <rPh sb="2" eb="5">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</si>
</sst>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411]ggge&quot;年&quot;m&quot;月&quot;d&quot;日&quot;;@"/>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18"/>
      <name val="ＭＳ ゴシック"/>
      <family val="3"/>
      <charset val="128"/>
    </font>
    <font>
      <sz val="12"/>
      <name val="ＭＳ 明朝"/>
      <family val="1"/>
      <charset val="128"/>
    </font>
    <font>
      <sz val="18"/>
      <name val="ＭＳ 明朝"/>
      <family val="1"/>
      <charset val="128"/>
    </font>
    <font>
      <sz val="6"/>
      <name val="ＭＳ 明朝"/>
      <family val="1"/>
      <charset val="128"/>
    </font>
    <font>
      <sz val="8"/>
      <name val="ＭＳ 明朝"/>
      <family val="1"/>
      <charset val="128"/>
    </font>
    <font>
      <u/>
      <sz val="11"/>
      <name val="ＭＳ Ｐゴシック"/>
      <family val="3"/>
      <charset val="128"/>
    </font>
    <font>
      <u/>
      <sz val="11"/>
      <name val="ＭＳ 明朝"/>
      <family val="1"/>
      <charset val="128"/>
    </font>
    <font>
      <u/>
      <sz val="8"/>
      <name val="ＭＳ 明朝"/>
      <family val="1"/>
      <charset val="128"/>
    </font>
    <font>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明朝"/>
      <family val="1"/>
      <charset val="128"/>
    </font>
    <font>
      <sz val="9"/>
      <color rgb="FFFF0000"/>
      <name val="ＭＳ Ｐゴシック"/>
      <family val="3"/>
      <charset val="128"/>
    </font>
    <font>
      <u/>
      <sz val="9"/>
      <color rgb="FFFF0000"/>
      <name val="ＭＳ Ｐゴシック"/>
      <family val="3"/>
      <charset val="128"/>
    </font>
    <font>
      <u/>
      <sz val="9"/>
      <name val="ＭＳ Ｐゴシック"/>
      <family val="3"/>
      <charset val="128"/>
    </font>
    <font>
      <sz val="9"/>
      <color theme="1"/>
      <name val="ＭＳ Ｐゴシック"/>
      <family val="3"/>
      <charset val="128"/>
    </font>
    <font>
      <b/>
      <sz val="9"/>
      <color indexed="81"/>
      <name val="MS P ゴシック"/>
      <family val="3"/>
      <charset val="128"/>
    </font>
    <font>
      <sz val="9"/>
      <color indexed="81"/>
      <name val="MS P ゴシック"/>
      <family val="3"/>
      <charset val="128"/>
    </font>
    <font>
      <sz val="9"/>
      <color rgb="FFFF0000"/>
      <name val="ＭＳ 明朝"/>
      <family val="1"/>
      <charset val="128"/>
    </font>
    <font>
      <b/>
      <sz val="14"/>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rgb="FFFFFFCC"/>
        <bgColor indexed="64"/>
      </patternFill>
    </fill>
    <fill>
      <patternFill patternType="solid">
        <fgColor rgb="FFFFCCFF"/>
        <bgColor indexed="64"/>
      </patternFill>
    </fill>
  </fills>
  <borders count="95">
    <border>
      <left/>
      <right/>
      <top/>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tted">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61">
    <xf numFmtId="0" fontId="0" fillId="0" borderId="0" xfId="0"/>
    <xf numFmtId="0" fontId="0" fillId="0" borderId="0" xfId="0"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2" xfId="0" applyNumberFormat="1" applyFont="1" applyBorder="1" applyAlignment="1">
      <alignment horizontal="center" vertical="center"/>
    </xf>
    <xf numFmtId="0" fontId="6" fillId="0" borderId="0" xfId="0" applyNumberFormat="1" applyFont="1" applyBorder="1" applyAlignment="1">
      <alignment horizontal="center" vertical="center"/>
    </xf>
    <xf numFmtId="0" fontId="4" fillId="0" borderId="0" xfId="0" applyFont="1" applyBorder="1" applyAlignment="1">
      <alignment horizontal="center" vertical="center"/>
    </xf>
    <xf numFmtId="57" fontId="6" fillId="0" borderId="0" xfId="0" applyNumberFormat="1" applyFont="1" applyBorder="1" applyAlignment="1">
      <alignment vertical="center"/>
    </xf>
    <xf numFmtId="0" fontId="4" fillId="0" borderId="4" xfId="0" applyFont="1" applyBorder="1" applyAlignment="1">
      <alignment horizontal="center" vertical="center"/>
    </xf>
    <xf numFmtId="0" fontId="6" fillId="0" borderId="6" xfId="0" applyNumberFormat="1" applyFont="1" applyBorder="1" applyAlignment="1">
      <alignment horizontal="center" vertical="center"/>
    </xf>
    <xf numFmtId="0" fontId="3" fillId="0" borderId="7" xfId="0" applyFont="1" applyBorder="1" applyAlignment="1">
      <alignment vertical="center"/>
    </xf>
    <xf numFmtId="57" fontId="6" fillId="0" borderId="2" xfId="0" applyNumberFormat="1" applyFont="1" applyBorder="1" applyAlignment="1">
      <alignment vertical="center"/>
    </xf>
    <xf numFmtId="0" fontId="0" fillId="0" borderId="8" xfId="0" applyBorder="1" applyAlignment="1">
      <alignment horizontal="center" vertical="center"/>
    </xf>
    <xf numFmtId="0" fontId="4" fillId="0" borderId="9" xfId="0" applyFont="1" applyBorder="1" applyAlignment="1">
      <alignment horizontal="center" vertical="center"/>
    </xf>
    <xf numFmtId="57" fontId="6" fillId="0" borderId="9" xfId="0" applyNumberFormat="1" applyFont="1" applyBorder="1" applyAlignment="1">
      <alignment vertical="center"/>
    </xf>
    <xf numFmtId="0" fontId="6"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0" fontId="3" fillId="0" borderId="11" xfId="0" applyFont="1" applyBorder="1" applyAlignment="1">
      <alignment vertical="center"/>
    </xf>
    <xf numFmtId="0" fontId="10" fillId="0" borderId="12" xfId="0" applyFont="1" applyBorder="1" applyAlignment="1">
      <alignment horizontal="center" vertical="distributed" wrapText="1"/>
    </xf>
    <xf numFmtId="0" fontId="3" fillId="0" borderId="13" xfId="0" applyFont="1" applyBorder="1" applyAlignment="1">
      <alignment vertical="center"/>
    </xf>
    <xf numFmtId="0" fontId="10" fillId="0" borderId="14" xfId="0" applyFont="1" applyBorder="1" applyAlignment="1">
      <alignment horizontal="left" vertical="distributed" wrapText="1"/>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 xfId="0" applyFont="1" applyBorder="1" applyAlignment="1">
      <alignment vertical="center"/>
    </xf>
    <xf numFmtId="0" fontId="11" fillId="0" borderId="17" xfId="0" applyFont="1" applyBorder="1" applyAlignment="1">
      <alignment horizontal="center" vertical="center" wrapText="1"/>
    </xf>
    <xf numFmtId="0" fontId="3" fillId="0" borderId="0" xfId="0" applyNumberFormat="1" applyFont="1" applyAlignment="1">
      <alignment vertical="center"/>
    </xf>
    <xf numFmtId="0" fontId="3" fillId="0" borderId="18" xfId="0" applyFont="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3" borderId="19"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11" fillId="0" borderId="22" xfId="0" applyFont="1" applyBorder="1" applyAlignment="1">
      <alignment horizontal="center" vertical="center"/>
    </xf>
    <xf numFmtId="0" fontId="3" fillId="4" borderId="19" xfId="0" applyFont="1" applyFill="1" applyBorder="1" applyAlignment="1">
      <alignment horizontal="left"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19" xfId="0" applyFont="1" applyFill="1" applyBorder="1" applyAlignment="1">
      <alignment horizontal="left"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0" borderId="23" xfId="0" applyFont="1" applyBorder="1" applyAlignment="1">
      <alignment vertical="center"/>
    </xf>
    <xf numFmtId="0" fontId="3" fillId="0" borderId="6" xfId="0" applyNumberFormat="1" applyFont="1" applyBorder="1" applyAlignment="1">
      <alignment horizontal="center"/>
    </xf>
    <xf numFmtId="0" fontId="4" fillId="0" borderId="0" xfId="0" applyNumberFormat="1" applyFont="1" applyBorder="1" applyAlignment="1">
      <alignment horizontal="center" vertical="center"/>
    </xf>
    <xf numFmtId="49" fontId="8" fillId="0" borderId="17" xfId="0" applyNumberFormat="1" applyFont="1" applyBorder="1" applyAlignment="1">
      <alignment vertical="center"/>
    </xf>
    <xf numFmtId="49" fontId="3" fillId="0" borderId="17" xfId="0" applyNumberFormat="1" applyFont="1" applyBorder="1" applyAlignment="1">
      <alignment vertical="center"/>
    </xf>
    <xf numFmtId="0" fontId="5" fillId="0" borderId="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4"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center"/>
    </xf>
    <xf numFmtId="57" fontId="8" fillId="0" borderId="0" xfId="0" applyNumberFormat="1" applyFont="1" applyBorder="1" applyAlignment="1">
      <alignment vertical="center"/>
    </xf>
    <xf numFmtId="0" fontId="3" fillId="0" borderId="0" xfId="0" applyFont="1"/>
    <xf numFmtId="57" fontId="3" fillId="4" borderId="0" xfId="0" applyNumberFormat="1" applyFont="1" applyFill="1" applyAlignment="1">
      <alignment vertical="center"/>
    </xf>
    <xf numFmtId="57" fontId="3" fillId="0" borderId="0" xfId="0" applyNumberFormat="1" applyFont="1" applyFill="1" applyAlignment="1">
      <alignment vertical="center"/>
    </xf>
    <xf numFmtId="57" fontId="3" fillId="3" borderId="0" xfId="0" applyNumberFormat="1" applyFont="1" applyFill="1" applyAlignment="1">
      <alignment vertical="center"/>
    </xf>
    <xf numFmtId="0" fontId="3" fillId="0" borderId="0" xfId="0" applyNumberFormat="1" applyFont="1"/>
    <xf numFmtId="57" fontId="3" fillId="0" borderId="0" xfId="0" applyNumberFormat="1" applyFont="1"/>
    <xf numFmtId="57" fontId="8" fillId="0" borderId="25" xfId="0" applyNumberFormat="1" applyFont="1" applyBorder="1" applyAlignment="1">
      <alignment vertical="center"/>
    </xf>
    <xf numFmtId="57" fontId="8" fillId="0" borderId="8" xfId="0" applyNumberFormat="1" applyFont="1" applyBorder="1" applyAlignment="1">
      <alignment vertical="center"/>
    </xf>
    <xf numFmtId="0" fontId="6" fillId="0" borderId="2" xfId="0" applyFont="1" applyBorder="1" applyAlignment="1">
      <alignment vertical="center"/>
    </xf>
    <xf numFmtId="0" fontId="5" fillId="0" borderId="23" xfId="0" applyFont="1" applyFill="1" applyBorder="1" applyAlignment="1">
      <alignment vertical="center"/>
    </xf>
    <xf numFmtId="0" fontId="5" fillId="0" borderId="2" xfId="0" applyFont="1" applyFill="1" applyBorder="1" applyAlignment="1">
      <alignment vertical="center"/>
    </xf>
    <xf numFmtId="0" fontId="5" fillId="0" borderId="18" xfId="0" applyFont="1" applyFill="1" applyBorder="1" applyAlignment="1">
      <alignment vertical="center"/>
    </xf>
    <xf numFmtId="0" fontId="3" fillId="0" borderId="0" xfId="0" applyNumberFormat="1" applyFont="1" applyBorder="1" applyAlignment="1">
      <alignment horizontal="center"/>
    </xf>
    <xf numFmtId="0" fontId="3" fillId="0" borderId="0" xfId="0" applyFont="1" applyBorder="1"/>
    <xf numFmtId="0" fontId="3" fillId="0" borderId="25" xfId="0" applyFont="1" applyBorder="1"/>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0" xfId="0" applyFont="1" applyBorder="1"/>
    <xf numFmtId="0" fontId="6" fillId="0" borderId="0" xfId="0" applyFont="1" applyBorder="1" applyAlignment="1">
      <alignment vertical="center"/>
    </xf>
    <xf numFmtId="0" fontId="10" fillId="0" borderId="0" xfId="0" applyNumberFormat="1" applyFont="1" applyBorder="1" applyAlignment="1">
      <alignment horizontal="center" vertical="center"/>
    </xf>
    <xf numFmtId="57" fontId="10" fillId="0" borderId="0" xfId="0" applyNumberFormat="1" applyFont="1" applyBorder="1" applyAlignment="1">
      <alignment horizontal="center" vertical="center"/>
    </xf>
    <xf numFmtId="57" fontId="10" fillId="0" borderId="8" xfId="0" applyNumberFormat="1" applyFont="1" applyBorder="1" applyAlignment="1">
      <alignment horizontal="center" vertical="center"/>
    </xf>
    <xf numFmtId="57" fontId="10" fillId="0" borderId="0" xfId="0" applyNumberFormat="1" applyFont="1" applyBorder="1" applyAlignment="1">
      <alignment vertical="center"/>
    </xf>
    <xf numFmtId="0" fontId="5" fillId="0" borderId="0" xfId="0" applyFont="1" applyFill="1" applyBorder="1" applyAlignment="1">
      <alignment horizontal="center" vertical="center"/>
    </xf>
    <xf numFmtId="57" fontId="8" fillId="0" borderId="26" xfId="0" applyNumberFormat="1" applyFont="1" applyBorder="1" applyAlignment="1">
      <alignment vertical="center"/>
    </xf>
    <xf numFmtId="0" fontId="6" fillId="0" borderId="2" xfId="0" applyFont="1" applyBorder="1"/>
    <xf numFmtId="0" fontId="3" fillId="0" borderId="2" xfId="0" applyNumberFormat="1" applyFont="1" applyBorder="1" applyAlignment="1">
      <alignment horizontal="center"/>
    </xf>
    <xf numFmtId="0" fontId="10" fillId="0" borderId="27" xfId="0" applyNumberFormat="1" applyFont="1" applyBorder="1" applyAlignment="1">
      <alignment horizontal="center" vertical="center"/>
    </xf>
    <xf numFmtId="57" fontId="10" fillId="0" borderId="27" xfId="0" applyNumberFormat="1" applyFont="1" applyBorder="1" applyAlignment="1">
      <alignment horizontal="center" vertical="center"/>
    </xf>
    <xf numFmtId="57" fontId="10" fillId="0" borderId="28" xfId="0" applyNumberFormat="1" applyFont="1" applyBorder="1" applyAlignment="1">
      <alignment horizontal="center" vertical="center"/>
    </xf>
    <xf numFmtId="57" fontId="10" fillId="0" borderId="29" xfId="0" applyNumberFormat="1" applyFont="1" applyBorder="1" applyAlignment="1">
      <alignment horizontal="center" vertical="center"/>
    </xf>
    <xf numFmtId="0" fontId="10" fillId="0" borderId="30" xfId="0" applyFont="1" applyBorder="1" applyAlignment="1">
      <alignment horizontal="left" vertical="distributed" wrapText="1"/>
    </xf>
    <xf numFmtId="0" fontId="6" fillId="0" borderId="30" xfId="0" applyFont="1" applyBorder="1" applyAlignment="1">
      <alignment horizontal="center" vertical="center" wrapText="1"/>
    </xf>
    <xf numFmtId="0" fontId="11" fillId="0" borderId="31" xfId="0" applyFont="1" applyBorder="1" applyAlignment="1">
      <alignment horizontal="center" vertical="center"/>
    </xf>
    <xf numFmtId="0" fontId="4" fillId="0" borderId="12" xfId="0" applyNumberFormat="1" applyFont="1" applyBorder="1" applyAlignment="1">
      <alignment horizontal="left" vertical="center"/>
    </xf>
    <xf numFmtId="0" fontId="3" fillId="0" borderId="11" xfId="0" applyNumberFormat="1" applyFont="1" applyBorder="1" applyAlignment="1">
      <alignment horizontal="center"/>
    </xf>
    <xf numFmtId="0" fontId="3" fillId="0" borderId="11" xfId="0" applyFont="1" applyBorder="1"/>
    <xf numFmtId="0" fontId="3" fillId="0" borderId="32" xfId="0" applyFont="1" applyBorder="1"/>
    <xf numFmtId="57" fontId="3" fillId="0" borderId="0" xfId="0" applyNumberFormat="1" applyFont="1" applyFill="1" applyBorder="1" applyAlignment="1">
      <alignment vertical="center"/>
    </xf>
    <xf numFmtId="0" fontId="3" fillId="0" borderId="0" xfId="0" applyNumberFormat="1" applyFont="1" applyBorder="1"/>
    <xf numFmtId="57" fontId="3" fillId="0" borderId="0" xfId="0" applyNumberFormat="1" applyFont="1" applyBorder="1"/>
    <xf numFmtId="0" fontId="3" fillId="0" borderId="0" xfId="0" applyNumberFormat="1" applyFont="1" applyAlignment="1">
      <alignment horizontal="center"/>
    </xf>
    <xf numFmtId="49" fontId="3" fillId="0" borderId="0" xfId="0" applyNumberFormat="1" applyFont="1"/>
    <xf numFmtId="0" fontId="9" fillId="0" borderId="0" xfId="0" applyFont="1" applyBorder="1" applyAlignment="1">
      <alignment horizontal="center" vertical="top"/>
    </xf>
    <xf numFmtId="0" fontId="3" fillId="0" borderId="0" xfId="0" applyFont="1" applyBorder="1" applyAlignment="1"/>
    <xf numFmtId="0" fontId="3" fillId="0" borderId="0" xfId="0" applyFont="1" applyBorder="1" applyAlignment="1">
      <alignment horizontal="left" vertical="center" indent="1"/>
    </xf>
    <xf numFmtId="0" fontId="4" fillId="0" borderId="34" xfId="0" applyFont="1" applyBorder="1" applyAlignment="1">
      <alignment horizontal="center" vertical="center" wrapText="1"/>
    </xf>
    <xf numFmtId="0" fontId="11" fillId="0" borderId="6" xfId="0" applyNumberFormat="1"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shrinkToFit="1"/>
    </xf>
    <xf numFmtId="0" fontId="11" fillId="0" borderId="0" xfId="0" applyFont="1" applyBorder="1" applyAlignment="1">
      <alignment vertical="center"/>
    </xf>
    <xf numFmtId="0" fontId="4" fillId="0" borderId="0" xfId="0" applyFont="1" applyBorder="1" applyAlignment="1">
      <alignment vertical="center"/>
    </xf>
    <xf numFmtId="57" fontId="10" fillId="0" borderId="0" xfId="0" applyNumberFormat="1" applyFont="1" applyBorder="1" applyAlignment="1">
      <alignment horizontal="right" vertical="top"/>
    </xf>
    <xf numFmtId="0" fontId="3" fillId="0" borderId="0" xfId="0" applyFont="1" applyBorder="1" applyAlignment="1">
      <alignment horizontal="right" vertical="top"/>
    </xf>
    <xf numFmtId="0" fontId="10" fillId="0" borderId="0" xfId="0" applyFont="1" applyBorder="1" applyAlignment="1">
      <alignment horizontal="righ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4" xfId="0" applyNumberFormat="1" applyFont="1" applyBorder="1" applyAlignment="1">
      <alignment horizontal="center"/>
    </xf>
    <xf numFmtId="0" fontId="6" fillId="0" borderId="5" xfId="0" applyNumberFormat="1" applyFont="1" applyBorder="1" applyAlignment="1">
      <alignment horizontal="center" vertical="distributed"/>
    </xf>
    <xf numFmtId="0" fontId="6" fillId="0" borderId="25"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3" fillId="0" borderId="38" xfId="0" applyNumberFormat="1" applyFont="1" applyBorder="1" applyAlignment="1">
      <alignment horizontal="center"/>
    </xf>
    <xf numFmtId="0" fontId="10" fillId="0" borderId="39" xfId="0" applyFont="1" applyBorder="1" applyAlignment="1">
      <alignment horizontal="center" vertical="distributed" wrapText="1"/>
    </xf>
    <xf numFmtId="0" fontId="6" fillId="0" borderId="23" xfId="0" applyNumberFormat="1" applyFont="1" applyBorder="1" applyAlignment="1">
      <alignment horizontal="center" vertical="center"/>
    </xf>
    <xf numFmtId="0" fontId="6" fillId="0" borderId="9" xfId="0" applyFont="1" applyBorder="1" applyAlignment="1">
      <alignment vertical="center"/>
    </xf>
    <xf numFmtId="0" fontId="6" fillId="0" borderId="38" xfId="0" applyNumberFormat="1" applyFont="1" applyBorder="1" applyAlignment="1">
      <alignment horizontal="center" vertical="center"/>
    </xf>
    <xf numFmtId="0" fontId="3" fillId="0" borderId="40" xfId="0" applyNumberFormat="1" applyFont="1" applyBorder="1" applyAlignment="1">
      <alignment horizontal="center"/>
    </xf>
    <xf numFmtId="57" fontId="8" fillId="0" borderId="2" xfId="0" applyNumberFormat="1" applyFont="1" applyBorder="1" applyAlignment="1">
      <alignment vertical="center"/>
    </xf>
    <xf numFmtId="0" fontId="12" fillId="0" borderId="0" xfId="0" applyFont="1"/>
    <xf numFmtId="0" fontId="0" fillId="0" borderId="5" xfId="0" applyBorder="1"/>
    <xf numFmtId="0" fontId="0" fillId="0" borderId="8" xfId="0" applyBorder="1"/>
    <xf numFmtId="0" fontId="6" fillId="0" borderId="8" xfId="0" applyNumberFormat="1" applyFont="1" applyBorder="1" applyAlignment="1">
      <alignment horizontal="center" vertical="center"/>
    </xf>
    <xf numFmtId="0" fontId="6" fillId="0" borderId="9" xfId="0" applyFont="1" applyBorder="1"/>
    <xf numFmtId="0" fontId="14" fillId="0" borderId="6" xfId="0" applyNumberFormat="1" applyFont="1" applyBorder="1" applyAlignment="1">
      <alignment horizontal="left" vertical="center"/>
    </xf>
    <xf numFmtId="0" fontId="13" fillId="0" borderId="41" xfId="0" applyFont="1" applyBorder="1"/>
    <xf numFmtId="0" fontId="3" fillId="0" borderId="42" xfId="0" applyFont="1" applyBorder="1"/>
    <xf numFmtId="0" fontId="3" fillId="0" borderId="40" xfId="0" applyFont="1" applyBorder="1"/>
    <xf numFmtId="0" fontId="10" fillId="0" borderId="11" xfId="0" applyFont="1" applyBorder="1" applyAlignment="1">
      <alignment horizontal="center" vertical="center" wrapText="1"/>
    </xf>
    <xf numFmtId="0" fontId="11" fillId="0" borderId="2" xfId="0" applyNumberFormat="1" applyFont="1" applyBorder="1" applyAlignment="1">
      <alignment horizontal="center" vertical="center"/>
    </xf>
    <xf numFmtId="0" fontId="11" fillId="0" borderId="43" xfId="0" applyNumberFormat="1" applyFont="1" applyBorder="1" applyAlignment="1">
      <alignment horizontal="center" vertical="center"/>
    </xf>
    <xf numFmtId="0" fontId="11" fillId="0" borderId="44" xfId="0" applyNumberFormat="1" applyFont="1" applyBorder="1" applyAlignment="1">
      <alignment horizontal="center" vertical="center"/>
    </xf>
    <xf numFmtId="0" fontId="4" fillId="0" borderId="45" xfId="0" applyFont="1" applyBorder="1" applyAlignment="1">
      <alignment horizontal="center" vertical="center"/>
    </xf>
    <xf numFmtId="57" fontId="6" fillId="0" borderId="46" xfId="0" applyNumberFormat="1" applyFont="1" applyBorder="1" applyAlignment="1">
      <alignment horizontal="left" vertical="center"/>
    </xf>
    <xf numFmtId="57" fontId="6" fillId="0" borderId="18" xfId="0" applyNumberFormat="1" applyFont="1" applyBorder="1" applyAlignment="1">
      <alignment horizontal="left" vertical="center"/>
    </xf>
    <xf numFmtId="57" fontId="6" fillId="0" borderId="47" xfId="0" applyNumberFormat="1" applyFont="1" applyBorder="1" applyAlignment="1">
      <alignment horizontal="left" vertical="center"/>
    </xf>
    <xf numFmtId="0" fontId="11" fillId="0" borderId="3" xfId="0" applyNumberFormat="1" applyFont="1" applyBorder="1" applyAlignment="1">
      <alignment horizontal="center" vertical="center"/>
    </xf>
    <xf numFmtId="0" fontId="11" fillId="0" borderId="46" xfId="0" applyNumberFormat="1" applyFont="1" applyBorder="1" applyAlignment="1">
      <alignment horizontal="center" vertical="center"/>
    </xf>
    <xf numFmtId="0" fontId="11" fillId="0" borderId="26" xfId="0" applyNumberFormat="1" applyFont="1" applyBorder="1" applyAlignment="1">
      <alignment horizontal="center" vertical="center"/>
    </xf>
    <xf numFmtId="0" fontId="11" fillId="0" borderId="48" xfId="0" applyNumberFormat="1" applyFont="1" applyBorder="1" applyAlignment="1">
      <alignment horizontal="center" vertical="center"/>
    </xf>
    <xf numFmtId="49" fontId="3" fillId="0" borderId="0" xfId="0" applyNumberFormat="1" applyFont="1" applyAlignment="1">
      <alignment vertical="center" wrapText="1"/>
    </xf>
    <xf numFmtId="0" fontId="10" fillId="0" borderId="29" xfId="0" applyFont="1" applyBorder="1" applyAlignment="1">
      <alignment horizontal="right" vertical="top"/>
    </xf>
    <xf numFmtId="0" fontId="3" fillId="0" borderId="48" xfId="0" applyFont="1" applyBorder="1" applyAlignment="1">
      <alignment horizontal="right" vertical="top"/>
    </xf>
    <xf numFmtId="57" fontId="10" fillId="0" borderId="28" xfId="0" applyNumberFormat="1" applyFont="1" applyBorder="1" applyAlignment="1">
      <alignment horizontal="right" vertical="top"/>
    </xf>
    <xf numFmtId="0" fontId="3" fillId="0" borderId="46" xfId="0" applyFont="1" applyBorder="1" applyAlignment="1">
      <alignment horizontal="right" vertical="top"/>
    </xf>
    <xf numFmtId="57" fontId="10" fillId="0" borderId="29" xfId="0" applyNumberFormat="1" applyFont="1" applyBorder="1" applyAlignment="1">
      <alignment horizontal="right" vertical="top"/>
    </xf>
    <xf numFmtId="0" fontId="10" fillId="0" borderId="28" xfId="0" applyFont="1" applyBorder="1" applyAlignment="1">
      <alignment horizontal="right" vertical="top"/>
    </xf>
    <xf numFmtId="57" fontId="10" fillId="0" borderId="25" xfId="0" applyNumberFormat="1" applyFont="1" applyBorder="1" applyAlignment="1">
      <alignment horizontal="center" vertical="center"/>
    </xf>
    <xf numFmtId="0" fontId="3" fillId="0" borderId="18" xfId="0" applyNumberFormat="1" applyFont="1" applyBorder="1" applyAlignment="1">
      <alignment horizontal="center"/>
    </xf>
    <xf numFmtId="177" fontId="11" fillId="0" borderId="2" xfId="0" applyNumberFormat="1" applyFont="1" applyBorder="1" applyAlignment="1">
      <alignment horizontal="center" vertical="center"/>
    </xf>
    <xf numFmtId="177" fontId="11" fillId="0" borderId="43" xfId="0" applyNumberFormat="1" applyFont="1" applyBorder="1" applyAlignment="1">
      <alignment horizontal="center" vertical="center"/>
    </xf>
    <xf numFmtId="177" fontId="11" fillId="0" borderId="18" xfId="0" applyNumberFormat="1" applyFont="1" applyBorder="1" applyAlignment="1">
      <alignment horizontal="center" vertical="center"/>
    </xf>
    <xf numFmtId="0" fontId="6" fillId="0" borderId="8" xfId="0" applyNumberFormat="1" applyFont="1" applyBorder="1" applyAlignment="1">
      <alignment horizontal="center" vertical="distributed"/>
    </xf>
    <xf numFmtId="0" fontId="10" fillId="0" borderId="49" xfId="0" applyFont="1" applyBorder="1" applyAlignment="1">
      <alignment horizontal="right" vertical="top"/>
    </xf>
    <xf numFmtId="0" fontId="10" fillId="0" borderId="50" xfId="0" applyFont="1" applyBorder="1" applyAlignment="1">
      <alignment horizontal="right" vertical="top"/>
    </xf>
    <xf numFmtId="57" fontId="10" fillId="0" borderId="38" xfId="0" applyNumberFormat="1" applyFont="1" applyBorder="1" applyAlignment="1">
      <alignment horizontal="right" vertical="top"/>
    </xf>
    <xf numFmtId="57" fontId="10" fillId="0" borderId="51" xfId="0" applyNumberFormat="1" applyFont="1" applyBorder="1" applyAlignment="1">
      <alignment horizontal="right" vertical="top"/>
    </xf>
    <xf numFmtId="0" fontId="3" fillId="0" borderId="17" xfId="0" applyFont="1" applyBorder="1" applyAlignment="1">
      <alignment vertical="center"/>
    </xf>
    <xf numFmtId="0" fontId="3" fillId="0" borderId="17" xfId="0" applyNumberFormat="1" applyFont="1" applyBorder="1" applyAlignment="1">
      <alignment vertical="center"/>
    </xf>
    <xf numFmtId="49" fontId="8" fillId="0" borderId="21" xfId="0" applyNumberFormat="1" applyFont="1" applyBorder="1" applyAlignment="1">
      <alignment vertical="center"/>
    </xf>
    <xf numFmtId="0" fontId="3" fillId="6" borderId="17" xfId="0" applyFont="1" applyFill="1" applyBorder="1" applyAlignment="1">
      <alignment vertical="center"/>
    </xf>
    <xf numFmtId="0" fontId="0" fillId="0" borderId="16" xfId="0" applyBorder="1"/>
    <xf numFmtId="0" fontId="0" fillId="0" borderId="25" xfId="0" applyBorder="1"/>
    <xf numFmtId="0" fontId="0" fillId="0" borderId="26" xfId="0" applyBorder="1"/>
    <xf numFmtId="49" fontId="6" fillId="0" borderId="17" xfId="0" applyNumberFormat="1" applyFont="1" applyBorder="1" applyAlignment="1">
      <alignment vertical="center"/>
    </xf>
    <xf numFmtId="0" fontId="3" fillId="0" borderId="13"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0" xfId="0" applyAlignment="1">
      <alignment vertical="center"/>
    </xf>
    <xf numFmtId="57" fontId="3" fillId="6" borderId="0" xfId="0" applyNumberFormat="1" applyFont="1" applyFill="1" applyAlignment="1">
      <alignment vertical="center"/>
    </xf>
    <xf numFmtId="49" fontId="8" fillId="0" borderId="0" xfId="0" applyNumberFormat="1" applyFont="1" applyBorder="1" applyAlignment="1">
      <alignment vertical="center"/>
    </xf>
    <xf numFmtId="0" fontId="3" fillId="0" borderId="0" xfId="0" applyFont="1" applyFill="1" applyBorder="1" applyAlignment="1">
      <alignment vertical="center"/>
    </xf>
    <xf numFmtId="0" fontId="10" fillId="0" borderId="30" xfId="0" applyFont="1" applyBorder="1" applyAlignment="1">
      <alignment horizontal="center" vertical="center" wrapText="1"/>
    </xf>
    <xf numFmtId="0" fontId="8" fillId="0" borderId="0" xfId="0" applyFont="1" applyBorder="1" applyAlignment="1">
      <alignment horizontal="left" vertical="center"/>
    </xf>
    <xf numFmtId="0" fontId="8" fillId="0" borderId="0" xfId="0" applyNumberFormat="1" applyFont="1" applyBorder="1" applyAlignment="1">
      <alignment vertical="center"/>
    </xf>
    <xf numFmtId="0" fontId="8" fillId="0" borderId="25" xfId="0" applyNumberFormat="1" applyFont="1" applyBorder="1" applyAlignment="1">
      <alignment vertical="center"/>
    </xf>
    <xf numFmtId="0" fontId="3" fillId="0" borderId="25" xfId="0" applyNumberFormat="1" applyFont="1" applyBorder="1"/>
    <xf numFmtId="0" fontId="3" fillId="0" borderId="0" xfId="0" applyFont="1" applyBorder="1" applyAlignment="1">
      <alignment vertical="center" wrapText="1"/>
    </xf>
    <xf numFmtId="0" fontId="3" fillId="0" borderId="9" xfId="0" applyNumberFormat="1" applyFont="1" applyBorder="1" applyAlignment="1">
      <alignment horizontal="center"/>
    </xf>
    <xf numFmtId="0" fontId="16" fillId="0" borderId="0" xfId="0" applyFont="1" applyAlignment="1">
      <alignment wrapText="1"/>
    </xf>
    <xf numFmtId="0" fontId="16" fillId="0" borderId="17" xfId="0" applyFont="1" applyBorder="1" applyAlignment="1">
      <alignment vertical="center" wrapText="1"/>
    </xf>
    <xf numFmtId="0" fontId="16" fillId="0" borderId="0" xfId="0" applyFont="1" applyAlignment="1">
      <alignment vertical="center" wrapText="1"/>
    </xf>
    <xf numFmtId="0" fontId="11" fillId="0" borderId="18" xfId="0" applyNumberFormat="1" applyFont="1" applyBorder="1" applyAlignment="1">
      <alignment horizontal="center" vertical="center"/>
    </xf>
    <xf numFmtId="0" fontId="6" fillId="0" borderId="0" xfId="0" applyNumberFormat="1" applyFont="1" applyBorder="1" applyAlignment="1">
      <alignment horizontal="left" vertical="center"/>
    </xf>
    <xf numFmtId="0" fontId="11" fillId="0" borderId="3" xfId="0" applyNumberFormat="1" applyFont="1" applyBorder="1" applyAlignment="1">
      <alignment horizontal="center" vertical="center"/>
    </xf>
    <xf numFmtId="0" fontId="11" fillId="0" borderId="46" xfId="0" applyNumberFormat="1" applyFont="1" applyBorder="1" applyAlignment="1">
      <alignment horizontal="center" vertical="center"/>
    </xf>
    <xf numFmtId="0" fontId="6" fillId="0" borderId="2" xfId="0" applyFont="1" applyBorder="1" applyAlignment="1">
      <alignment vertical="center"/>
    </xf>
    <xf numFmtId="0" fontId="6"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xf numFmtId="0" fontId="10" fillId="0" borderId="39" xfId="0" applyFont="1" applyBorder="1" applyAlignment="1">
      <alignment horizontal="center" vertical="distributed" wrapText="1"/>
    </xf>
    <xf numFmtId="0" fontId="6" fillId="0" borderId="23"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3" fillId="0" borderId="16" xfId="0" applyFont="1" applyBorder="1"/>
    <xf numFmtId="0" fontId="3" fillId="0" borderId="26" xfId="0" applyFont="1" applyBorder="1"/>
    <xf numFmtId="0" fontId="13" fillId="0" borderId="0" xfId="0" applyFont="1"/>
    <xf numFmtId="0" fontId="3" fillId="7" borderId="8" xfId="0" applyFont="1" applyFill="1" applyBorder="1" applyAlignment="1">
      <alignment horizontal="center" vertical="center"/>
    </xf>
    <xf numFmtId="49" fontId="3" fillId="0" borderId="0" xfId="0" applyNumberFormat="1" applyFont="1" applyFill="1" applyAlignment="1">
      <alignment vertical="center"/>
    </xf>
    <xf numFmtId="0" fontId="0" fillId="0" borderId="0" xfId="0" applyFill="1"/>
    <xf numFmtId="49" fontId="3" fillId="0" borderId="17" xfId="0" applyNumberFormat="1" applyFont="1" applyFill="1" applyBorder="1" applyAlignment="1">
      <alignment vertical="center"/>
    </xf>
    <xf numFmtId="0" fontId="3" fillId="0" borderId="17" xfId="0" applyFont="1" applyFill="1" applyBorder="1" applyAlignment="1">
      <alignment vertical="center"/>
    </xf>
    <xf numFmtId="0" fontId="3" fillId="0" borderId="0" xfId="0" applyFont="1" applyFill="1" applyAlignment="1">
      <alignment vertical="center"/>
    </xf>
    <xf numFmtId="49" fontId="3" fillId="0" borderId="0" xfId="0" applyNumberFormat="1" applyFont="1" applyFill="1"/>
    <xf numFmtId="0" fontId="3" fillId="7" borderId="33" xfId="0" applyNumberFormat="1" applyFont="1" applyFill="1" applyBorder="1" applyAlignment="1">
      <alignment horizontal="center" vertical="center"/>
    </xf>
    <xf numFmtId="58" fontId="18" fillId="8" borderId="17" xfId="0" applyNumberFormat="1" applyFont="1" applyFill="1" applyBorder="1" applyAlignment="1">
      <alignment vertical="center"/>
    </xf>
    <xf numFmtId="58" fontId="18" fillId="6" borderId="17" xfId="0" applyNumberFormat="1" applyFont="1" applyFill="1" applyBorder="1" applyAlignment="1">
      <alignment vertical="center"/>
    </xf>
    <xf numFmtId="0" fontId="3" fillId="0" borderId="43" xfId="0" applyFont="1" applyBorder="1" applyAlignment="1">
      <alignment horizontal="center" vertical="center"/>
    </xf>
    <xf numFmtId="0" fontId="3" fillId="0" borderId="65" xfId="0" applyFont="1" applyBorder="1" applyAlignment="1">
      <alignment horizontal="center" vertical="center"/>
    </xf>
    <xf numFmtId="0" fontId="3" fillId="0" borderId="26" xfId="0" applyFont="1" applyBorder="1" applyAlignment="1">
      <alignment horizontal="center" vertical="center"/>
    </xf>
    <xf numFmtId="0" fontId="10" fillId="0" borderId="39" xfId="0" applyFont="1" applyBorder="1" applyAlignment="1">
      <alignment horizontal="center" vertical="distributed" wrapText="1"/>
    </xf>
    <xf numFmtId="0" fontId="16" fillId="0" borderId="1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7" xfId="0" applyFont="1" applyBorder="1" applyAlignment="1">
      <alignment horizontal="center" wrapText="1"/>
    </xf>
    <xf numFmtId="0" fontId="22" fillId="0" borderId="17" xfId="0" applyFont="1" applyBorder="1" applyAlignment="1">
      <alignment vertical="center" wrapText="1"/>
    </xf>
    <xf numFmtId="0" fontId="16" fillId="0" borderId="17" xfId="0" applyFont="1" applyFill="1" applyBorder="1" applyAlignment="1">
      <alignment horizontal="left" vertical="center" wrapText="1"/>
    </xf>
    <xf numFmtId="0" fontId="16" fillId="0" borderId="17" xfId="0" applyFont="1" applyFill="1" applyBorder="1" applyAlignment="1">
      <alignment horizontal="center" vertical="center" wrapText="1"/>
    </xf>
    <xf numFmtId="49" fontId="3" fillId="0" borderId="0" xfId="0" applyNumberFormat="1" applyFont="1" applyFill="1" applyAlignment="1">
      <alignment horizontal="right"/>
    </xf>
    <xf numFmtId="57" fontId="6" fillId="0" borderId="46" xfId="0" applyNumberFormat="1" applyFont="1" applyBorder="1" applyAlignment="1">
      <alignment horizontal="left" vertical="center" shrinkToFit="1"/>
    </xf>
    <xf numFmtId="57" fontId="6" fillId="0" borderId="18" xfId="0" applyNumberFormat="1" applyFont="1" applyBorder="1" applyAlignment="1">
      <alignment horizontal="left" vertical="center" shrinkToFit="1"/>
    </xf>
    <xf numFmtId="57" fontId="6" fillId="0" borderId="47" xfId="0" applyNumberFormat="1" applyFont="1" applyBorder="1" applyAlignment="1">
      <alignment horizontal="left" vertical="center" shrinkToFit="1"/>
    </xf>
    <xf numFmtId="57" fontId="6" fillId="0" borderId="38" xfId="0" applyNumberFormat="1" applyFont="1" applyBorder="1" applyAlignment="1">
      <alignment horizontal="left" vertical="center" shrinkToFit="1"/>
    </xf>
    <xf numFmtId="0" fontId="3" fillId="0" borderId="16" xfId="0" applyFont="1" applyBorder="1" applyAlignment="1">
      <alignment horizontal="center" vertical="center"/>
    </xf>
    <xf numFmtId="0" fontId="11" fillId="0" borderId="10"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6" xfId="0" applyNumberFormat="1" applyFont="1" applyBorder="1" applyAlignment="1">
      <alignment horizontal="center" vertical="center"/>
    </xf>
    <xf numFmtId="0" fontId="11" fillId="0" borderId="10" xfId="0" applyNumberFormat="1" applyFont="1" applyBorder="1" applyAlignment="1">
      <alignment horizontal="center" vertical="center" wrapText="1"/>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46" xfId="0" applyFont="1" applyBorder="1" applyAlignment="1">
      <alignment horizontal="center" vertical="center"/>
    </xf>
    <xf numFmtId="176" fontId="11" fillId="0" borderId="81" xfId="0" applyNumberFormat="1" applyFont="1" applyBorder="1" applyAlignment="1">
      <alignment horizontal="right" vertical="center"/>
    </xf>
    <xf numFmtId="176" fontId="11" fillId="0" borderId="82" xfId="0" applyNumberFormat="1" applyFont="1" applyBorder="1" applyAlignment="1">
      <alignment horizontal="right" vertical="center"/>
    </xf>
    <xf numFmtId="57" fontId="8" fillId="0" borderId="42" xfId="0" applyNumberFormat="1" applyFont="1" applyBorder="1" applyAlignment="1">
      <alignment vertical="top" textRotation="255"/>
    </xf>
    <xf numFmtId="0" fontId="3" fillId="0" borderId="42" xfId="0" applyFont="1" applyBorder="1" applyAlignment="1">
      <alignment vertical="top" textRotation="255"/>
    </xf>
    <xf numFmtId="0" fontId="11" fillId="0" borderId="23" xfId="0" applyNumberFormat="1" applyFont="1" applyBorder="1" applyAlignment="1">
      <alignment horizontal="center" vertical="center"/>
    </xf>
    <xf numFmtId="0" fontId="11" fillId="0" borderId="18" xfId="0" applyNumberFormat="1" applyFont="1" applyBorder="1" applyAlignment="1">
      <alignment horizontal="center" vertical="center"/>
    </xf>
    <xf numFmtId="176" fontId="11" fillId="0" borderId="10" xfId="0" applyNumberFormat="1" applyFont="1" applyBorder="1" applyAlignment="1">
      <alignment horizontal="right" vertical="center"/>
    </xf>
    <xf numFmtId="176" fontId="11" fillId="0" borderId="27"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45" xfId="0" applyNumberFormat="1" applyFont="1" applyBorder="1" applyAlignment="1">
      <alignment horizontal="right" vertical="center"/>
    </xf>
    <xf numFmtId="178" fontId="11" fillId="0" borderId="19" xfId="0" applyNumberFormat="1" applyFont="1" applyBorder="1" applyAlignment="1">
      <alignment horizontal="left" vertical="center" shrinkToFit="1"/>
    </xf>
    <xf numFmtId="178" fontId="11" fillId="0" borderId="20" xfId="0" applyNumberFormat="1" applyFont="1" applyBorder="1" applyAlignment="1">
      <alignment horizontal="left" vertical="center" shrinkToFit="1"/>
    </xf>
    <xf numFmtId="0" fontId="11" fillId="0" borderId="10" xfId="0" applyNumberFormat="1" applyFont="1" applyBorder="1" applyAlignment="1">
      <alignment horizontal="left" vertical="center"/>
    </xf>
    <xf numFmtId="0" fontId="11" fillId="0" borderId="27" xfId="0" applyNumberFormat="1" applyFont="1" applyBorder="1" applyAlignment="1">
      <alignment horizontal="left" vertical="center"/>
    </xf>
    <xf numFmtId="0" fontId="11" fillId="0" borderId="29"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45" xfId="0" applyNumberFormat="1" applyFont="1" applyBorder="1" applyAlignment="1">
      <alignment horizontal="left" vertical="center"/>
    </xf>
    <xf numFmtId="0" fontId="11" fillId="0" borderId="48" xfId="0" applyNumberFormat="1" applyFont="1" applyBorder="1" applyAlignment="1">
      <alignment horizontal="left" vertical="center"/>
    </xf>
    <xf numFmtId="38" fontId="11" fillId="0" borderId="10" xfId="1" applyFont="1" applyBorder="1" applyAlignment="1">
      <alignment horizontal="right" vertical="center"/>
    </xf>
    <xf numFmtId="38" fontId="11" fillId="0" borderId="27" xfId="1" applyFont="1" applyBorder="1" applyAlignment="1">
      <alignment horizontal="right" vertical="center"/>
    </xf>
    <xf numFmtId="38" fontId="11" fillId="0" borderId="3" xfId="1" applyFont="1" applyBorder="1" applyAlignment="1">
      <alignment horizontal="right" vertical="center"/>
    </xf>
    <xf numFmtId="38" fontId="11" fillId="0" borderId="45" xfId="1" applyFont="1" applyBorder="1" applyAlignment="1">
      <alignment horizontal="right" vertical="center"/>
    </xf>
    <xf numFmtId="0" fontId="11" fillId="0" borderId="24" xfId="0" applyNumberFormat="1" applyFont="1" applyBorder="1" applyAlignment="1">
      <alignment horizontal="left" vertical="center"/>
    </xf>
    <xf numFmtId="0" fontId="11" fillId="0" borderId="7" xfId="0" applyNumberFormat="1" applyFont="1" applyBorder="1" applyAlignment="1">
      <alignment horizontal="left" vertical="center"/>
    </xf>
    <xf numFmtId="0" fontId="11" fillId="0" borderId="16" xfId="0" applyNumberFormat="1" applyFont="1" applyBorder="1" applyAlignment="1">
      <alignment horizontal="left" vertical="center"/>
    </xf>
    <xf numFmtId="0" fontId="11" fillId="0" borderId="24"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8" fillId="7" borderId="39" xfId="0" applyNumberFormat="1" applyFont="1" applyFill="1" applyBorder="1" applyAlignment="1">
      <alignment vertical="center"/>
    </xf>
    <xf numFmtId="0" fontId="3" fillId="7" borderId="66" xfId="0" applyFont="1" applyFill="1" applyBorder="1" applyAlignment="1">
      <alignment vertical="center"/>
    </xf>
    <xf numFmtId="49" fontId="8" fillId="0" borderId="39" xfId="0" applyNumberFormat="1" applyFont="1" applyFill="1" applyBorder="1" applyAlignment="1">
      <alignment vertical="center"/>
    </xf>
    <xf numFmtId="0" fontId="3" fillId="0" borderId="56" xfId="0" applyFont="1" applyFill="1" applyBorder="1" applyAlignment="1">
      <alignment vertical="center"/>
    </xf>
    <xf numFmtId="0" fontId="8" fillId="7" borderId="17" xfId="0" applyNumberFormat="1" applyFont="1" applyFill="1" applyBorder="1" applyAlignment="1">
      <alignment vertical="center"/>
    </xf>
    <xf numFmtId="0" fontId="3" fillId="7" borderId="17" xfId="0" applyFont="1" applyFill="1" applyBorder="1" applyAlignment="1">
      <alignment vertical="center"/>
    </xf>
    <xf numFmtId="49" fontId="8" fillId="0" borderId="17" xfId="0" applyNumberFormat="1" applyFont="1" applyFill="1" applyBorder="1" applyAlignment="1">
      <alignment vertical="center"/>
    </xf>
    <xf numFmtId="0" fontId="3" fillId="0" borderId="17" xfId="0" applyFont="1" applyFill="1" applyBorder="1" applyAlignment="1">
      <alignment vertical="center"/>
    </xf>
    <xf numFmtId="0" fontId="6" fillId="7" borderId="24" xfId="0" applyNumberFormat="1" applyFont="1" applyFill="1" applyBorder="1" applyAlignment="1">
      <alignment horizontal="center" vertical="center" shrinkToFit="1"/>
    </xf>
    <xf numFmtId="0" fontId="6" fillId="7" borderId="23" xfId="0" applyNumberFormat="1" applyFont="1" applyFill="1" applyBorder="1" applyAlignment="1">
      <alignment horizontal="center" vertical="center" shrinkToFit="1"/>
    </xf>
    <xf numFmtId="0" fontId="6" fillId="7" borderId="7" xfId="0" applyNumberFormat="1" applyFont="1" applyFill="1" applyBorder="1" applyAlignment="1">
      <alignment horizontal="center" vertical="center" shrinkToFit="1"/>
    </xf>
    <xf numFmtId="0" fontId="6" fillId="7" borderId="2" xfId="0" applyNumberFormat="1" applyFont="1" applyFill="1" applyBorder="1" applyAlignment="1">
      <alignment horizontal="center" vertical="center" shrinkToFit="1"/>
    </xf>
    <xf numFmtId="0" fontId="11" fillId="0" borderId="24" xfId="0" applyNumberFormat="1" applyFont="1" applyBorder="1" applyAlignment="1">
      <alignment horizontal="left" vertical="center" wrapText="1"/>
    </xf>
    <xf numFmtId="0" fontId="11" fillId="0" borderId="7"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1" fillId="0" borderId="45" xfId="0" applyNumberFormat="1" applyFont="1" applyBorder="1" applyAlignment="1">
      <alignment horizontal="left" vertical="center" wrapText="1"/>
    </xf>
    <xf numFmtId="0" fontId="11" fillId="0" borderId="48" xfId="0" applyNumberFormat="1" applyFont="1" applyBorder="1" applyAlignment="1">
      <alignment horizontal="left" vertical="center" wrapText="1"/>
    </xf>
    <xf numFmtId="0" fontId="11" fillId="0" borderId="20" xfId="0" applyFont="1" applyBorder="1" applyAlignment="1">
      <alignment horizontal="left" vertical="center"/>
    </xf>
    <xf numFmtId="0" fontId="11" fillId="0" borderId="55" xfId="0" applyFont="1" applyBorder="1" applyAlignment="1">
      <alignment horizontal="left" vertical="center"/>
    </xf>
    <xf numFmtId="0" fontId="11" fillId="0" borderId="5" xfId="0" applyNumberFormat="1" applyFont="1" applyBorder="1" applyAlignment="1">
      <alignment horizontal="left" vertical="center" wrapText="1"/>
    </xf>
    <xf numFmtId="0" fontId="11" fillId="0" borderId="46" xfId="0" applyNumberFormat="1" applyFont="1" applyBorder="1" applyAlignment="1">
      <alignment horizontal="left" vertical="center" wrapText="1"/>
    </xf>
    <xf numFmtId="0" fontId="6" fillId="7" borderId="62" xfId="0" applyNumberFormat="1" applyFont="1" applyFill="1" applyBorder="1" applyAlignment="1">
      <alignment horizontal="center" vertical="center" shrinkToFit="1"/>
    </xf>
    <xf numFmtId="0" fontId="6" fillId="7" borderId="43" xfId="0" applyNumberFormat="1" applyFont="1" applyFill="1" applyBorder="1" applyAlignment="1">
      <alignment horizontal="center" vertical="center" shrinkToFi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6" xfId="0" applyFont="1" applyBorder="1" applyAlignment="1">
      <alignment vertical="center" wrapText="1"/>
    </xf>
    <xf numFmtId="0" fontId="3" fillId="0" borderId="66" xfId="0" applyFont="1" applyBorder="1" applyAlignment="1">
      <alignment vertical="center" wrapText="1"/>
    </xf>
    <xf numFmtId="0" fontId="3" fillId="0" borderId="67" xfId="0" applyFont="1" applyBorder="1" applyAlignment="1">
      <alignment horizontal="center" vertical="center" wrapText="1"/>
    </xf>
    <xf numFmtId="0" fontId="6" fillId="0" borderId="24"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23" xfId="0" applyFont="1" applyBorder="1" applyAlignment="1">
      <alignment vertical="center" wrapText="1"/>
    </xf>
    <xf numFmtId="0" fontId="6" fillId="0" borderId="2" xfId="0" applyFont="1" applyBorder="1" applyAlignment="1">
      <alignment vertical="center" wrapText="1"/>
    </xf>
    <xf numFmtId="0" fontId="6" fillId="0" borderId="18"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42"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40" xfId="0" applyFont="1" applyBorder="1" applyAlignment="1">
      <alignment horizontal="left" vertical="top" wrapText="1"/>
    </xf>
    <xf numFmtId="0" fontId="3" fillId="0" borderId="9" xfId="0" applyFont="1" applyBorder="1" applyAlignment="1">
      <alignment horizontal="left" vertical="top" wrapText="1"/>
    </xf>
    <xf numFmtId="0" fontId="3" fillId="0" borderId="38" xfId="0" applyFont="1" applyBorder="1" applyAlignment="1">
      <alignment horizontal="left" vertical="top" wrapText="1"/>
    </xf>
    <xf numFmtId="0" fontId="6" fillId="0" borderId="7" xfId="0" applyFont="1" applyBorder="1" applyAlignment="1">
      <alignment wrapText="1"/>
    </xf>
    <xf numFmtId="0" fontId="6" fillId="0" borderId="5" xfId="0" applyFont="1" applyBorder="1" applyAlignment="1">
      <alignment wrapText="1"/>
    </xf>
    <xf numFmtId="0" fontId="6" fillId="0" borderId="0" xfId="0" applyFont="1" applyBorder="1" applyAlignment="1">
      <alignment wrapText="1"/>
    </xf>
    <xf numFmtId="0" fontId="6" fillId="0" borderId="8" xfId="0" applyFont="1" applyBorder="1" applyAlignment="1">
      <alignment wrapText="1"/>
    </xf>
    <xf numFmtId="58" fontId="8" fillId="0" borderId="7" xfId="0" applyNumberFormat="1" applyFont="1" applyBorder="1" applyAlignment="1">
      <alignment horizontal="center" vertical="center"/>
    </xf>
    <xf numFmtId="0" fontId="3" fillId="0" borderId="7"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49" fontId="3" fillId="0" borderId="17" xfId="0" applyNumberFormat="1" applyFont="1" applyFill="1" applyBorder="1" applyAlignment="1">
      <alignment vertical="center"/>
    </xf>
    <xf numFmtId="0" fontId="4" fillId="0" borderId="58" xfId="0" applyFont="1" applyBorder="1" applyAlignment="1">
      <alignment horizontal="center" vertical="center"/>
    </xf>
    <xf numFmtId="0" fontId="4" fillId="0" borderId="21" xfId="0" applyFont="1" applyBorder="1" applyAlignment="1">
      <alignment horizontal="center" vertical="center"/>
    </xf>
    <xf numFmtId="0" fontId="8" fillId="0" borderId="63" xfId="0" applyFont="1" applyBorder="1" applyAlignment="1">
      <alignment horizontal="left" vertical="center" wrapText="1"/>
    </xf>
    <xf numFmtId="0" fontId="3" fillId="0" borderId="64" xfId="0" applyFont="1" applyBorder="1"/>
    <xf numFmtId="0" fontId="3" fillId="0" borderId="61" xfId="0" applyFont="1" applyBorder="1"/>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53" xfId="0"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23" xfId="0" applyFont="1" applyBorder="1" applyAlignment="1">
      <alignment horizontal="left" vertical="center"/>
    </xf>
    <xf numFmtId="0" fontId="8" fillId="0" borderId="2" xfId="0" applyFont="1" applyBorder="1" applyAlignment="1">
      <alignment horizontal="left" vertical="center"/>
    </xf>
    <xf numFmtId="0" fontId="8" fillId="0" borderId="65" xfId="0" applyFont="1" applyBorder="1" applyAlignment="1">
      <alignment horizontal="left" vertical="center"/>
    </xf>
    <xf numFmtId="0" fontId="8" fillId="0" borderId="94"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1" fillId="0" borderId="19" xfId="0" applyFont="1" applyBorder="1" applyAlignment="1">
      <alignment horizontal="center"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6" fillId="0" borderId="24" xfId="0" applyFont="1" applyBorder="1" applyAlignment="1">
      <alignment vertical="center"/>
    </xf>
    <xf numFmtId="0" fontId="3" fillId="0" borderId="5" xfId="0" applyFont="1" applyBorder="1" applyAlignment="1">
      <alignment vertical="center"/>
    </xf>
    <xf numFmtId="0" fontId="3" fillId="0" borderId="23" xfId="0" applyFont="1" applyBorder="1" applyAlignment="1">
      <alignment vertical="center"/>
    </xf>
    <xf numFmtId="0" fontId="3" fillId="0" borderId="18" xfId="0" applyFont="1" applyBorder="1" applyAlignment="1">
      <alignment vertical="center"/>
    </xf>
    <xf numFmtId="0" fontId="4" fillId="0" borderId="42" xfId="0" applyFont="1" applyBorder="1" applyAlignment="1">
      <alignment horizontal="center" vertical="distributed" wrapText="1"/>
    </xf>
    <xf numFmtId="0" fontId="4" fillId="0" borderId="8" xfId="0" applyFont="1" applyBorder="1" applyAlignment="1">
      <alignment horizontal="center" vertical="distributed" wrapText="1"/>
    </xf>
    <xf numFmtId="0" fontId="6" fillId="7" borderId="5" xfId="0" applyNumberFormat="1" applyFont="1" applyFill="1" applyBorder="1" applyAlignment="1">
      <alignment horizontal="center" vertical="center" shrinkToFit="1"/>
    </xf>
    <xf numFmtId="0" fontId="6" fillId="7" borderId="18" xfId="0" applyNumberFormat="1" applyFont="1" applyFill="1" applyBorder="1" applyAlignment="1">
      <alignment horizontal="center" vertical="center" shrinkToFit="1"/>
    </xf>
    <xf numFmtId="0" fontId="4" fillId="0" borderId="6" xfId="0" applyFont="1" applyBorder="1" applyAlignment="1">
      <alignment horizontal="center" vertical="distributed" wrapText="1"/>
    </xf>
    <xf numFmtId="0" fontId="4" fillId="0" borderId="0" xfId="0" applyFont="1" applyBorder="1" applyAlignment="1">
      <alignment horizontal="center" vertical="distributed" wrapText="1"/>
    </xf>
    <xf numFmtId="0" fontId="4" fillId="0" borderId="1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xf>
    <xf numFmtId="0" fontId="3" fillId="0" borderId="66" xfId="0" applyFont="1" applyBorder="1" applyAlignment="1">
      <alignment horizontal="center" vertical="center" wrapText="1"/>
    </xf>
    <xf numFmtId="0" fontId="9" fillId="0" borderId="0" xfId="0" applyFont="1" applyBorder="1" applyAlignment="1">
      <alignment horizontal="center" vertical="top"/>
    </xf>
    <xf numFmtId="0" fontId="11" fillId="0" borderId="76" xfId="0" applyNumberFormat="1" applyFont="1" applyBorder="1" applyAlignment="1">
      <alignment horizontal="center" vertical="center"/>
    </xf>
    <xf numFmtId="0" fontId="3" fillId="0" borderId="38" xfId="0" applyFont="1" applyBorder="1" applyAlignment="1">
      <alignment horizontal="center" vertical="center"/>
    </xf>
    <xf numFmtId="0" fontId="11" fillId="0" borderId="14" xfId="0" applyNumberFormat="1" applyFont="1" applyBorder="1" applyAlignment="1">
      <alignment horizontal="center" vertical="center"/>
    </xf>
    <xf numFmtId="0" fontId="11" fillId="0" borderId="72"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5" fillId="7" borderId="77" xfId="0" applyFont="1" applyFill="1" applyBorder="1" applyAlignment="1">
      <alignment horizontal="left" vertical="center"/>
    </xf>
    <xf numFmtId="0" fontId="5" fillId="7" borderId="75" xfId="0" applyFont="1" applyFill="1" applyBorder="1" applyAlignment="1">
      <alignment horizontal="left" vertical="center"/>
    </xf>
    <xf numFmtId="0" fontId="8" fillId="7" borderId="78" xfId="0" applyFont="1" applyFill="1" applyBorder="1" applyAlignment="1">
      <alignment horizontal="center" vertical="center"/>
    </xf>
    <xf numFmtId="0" fontId="8" fillId="7" borderId="77" xfId="0" applyFont="1" applyFill="1" applyBorder="1" applyAlignment="1">
      <alignment horizontal="center" vertical="center"/>
    </xf>
    <xf numFmtId="0" fontId="8" fillId="7" borderId="75" xfId="0" applyFont="1" applyFill="1" applyBorder="1" applyAlignment="1">
      <alignment horizontal="center" vertical="center"/>
    </xf>
    <xf numFmtId="0" fontId="11" fillId="0" borderId="81" xfId="0" applyNumberFormat="1" applyFont="1" applyBorder="1" applyAlignment="1">
      <alignment horizontal="center" vertical="center"/>
    </xf>
    <xf numFmtId="0" fontId="11" fillId="0" borderId="49" xfId="0" applyNumberFormat="1" applyFont="1" applyBorder="1" applyAlignment="1">
      <alignment horizontal="center" vertical="center"/>
    </xf>
    <xf numFmtId="0" fontId="8" fillId="7" borderId="78" xfId="0" applyFont="1" applyFill="1" applyBorder="1" applyAlignment="1">
      <alignment horizontal="left" vertical="center"/>
    </xf>
    <xf numFmtId="0" fontId="8" fillId="7" borderId="77" xfId="0" applyFont="1" applyFill="1" applyBorder="1" applyAlignment="1">
      <alignment horizontal="left" vertical="center"/>
    </xf>
    <xf numFmtId="0" fontId="8" fillId="7" borderId="83" xfId="0" applyFont="1" applyFill="1" applyBorder="1" applyAlignment="1">
      <alignment horizontal="left" vertical="center"/>
    </xf>
    <xf numFmtId="176" fontId="11" fillId="0" borderId="76" xfId="0" applyNumberFormat="1" applyFont="1" applyBorder="1" applyAlignment="1">
      <alignment horizontal="right" vertical="center"/>
    </xf>
    <xf numFmtId="176" fontId="11" fillId="0" borderId="9" xfId="0" applyNumberFormat="1" applyFont="1" applyBorder="1" applyAlignment="1">
      <alignment horizontal="right" vertical="center"/>
    </xf>
    <xf numFmtId="38" fontId="11" fillId="0" borderId="76" xfId="1" applyFont="1" applyBorder="1" applyAlignment="1">
      <alignment horizontal="right" vertical="center"/>
    </xf>
    <xf numFmtId="38" fontId="11" fillId="0" borderId="9" xfId="1" applyFont="1" applyBorder="1" applyAlignment="1">
      <alignment horizontal="right" vertical="center"/>
    </xf>
    <xf numFmtId="0" fontId="6" fillId="0" borderId="24"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38" fontId="11" fillId="0" borderId="81" xfId="1" applyFont="1" applyBorder="1" applyAlignment="1">
      <alignment horizontal="right" vertical="center"/>
    </xf>
    <xf numFmtId="38" fontId="11" fillId="0" borderId="82" xfId="1" applyFont="1" applyBorder="1" applyAlignment="1">
      <alignment horizontal="right" vertical="center"/>
    </xf>
    <xf numFmtId="0" fontId="11" fillId="0" borderId="28" xfId="0" applyNumberFormat="1" applyFont="1" applyBorder="1" applyAlignment="1">
      <alignment horizontal="left" vertical="center"/>
    </xf>
    <xf numFmtId="0" fontId="11" fillId="0" borderId="46" xfId="0" applyNumberFormat="1" applyFont="1" applyBorder="1" applyAlignment="1">
      <alignment horizontal="left" vertical="center"/>
    </xf>
    <xf numFmtId="0" fontId="11" fillId="0" borderId="27" xfId="0" applyNumberFormat="1" applyFont="1" applyBorder="1" applyAlignment="1">
      <alignment horizontal="center" vertical="center"/>
    </xf>
    <xf numFmtId="0" fontId="11" fillId="0" borderId="28"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7" xfId="0" applyNumberFormat="1" applyFont="1" applyBorder="1" applyAlignment="1">
      <alignment horizontal="center" vertical="center"/>
    </xf>
    <xf numFmtId="0" fontId="11" fillId="0" borderId="5" xfId="0" applyFont="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0" fontId="11" fillId="0" borderId="5" xfId="0" applyNumberFormat="1"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57" xfId="0" applyFont="1" applyBorder="1" applyAlignment="1">
      <alignment horizontal="center" vertical="center"/>
    </xf>
    <xf numFmtId="0" fontId="4"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 xfId="0" applyNumberFormat="1" applyFont="1" applyBorder="1" applyAlignment="1">
      <alignment horizontal="center" vertical="center"/>
    </xf>
    <xf numFmtId="0" fontId="3" fillId="0" borderId="20" xfId="0" applyFont="1" applyBorder="1"/>
    <xf numFmtId="0" fontId="3" fillId="0" borderId="21" xfId="0" applyFont="1" applyBorder="1"/>
    <xf numFmtId="0" fontId="3" fillId="7" borderId="7" xfId="0" applyFont="1" applyFill="1" applyBorder="1" applyAlignment="1">
      <alignment horizontal="center" vertical="center"/>
    </xf>
    <xf numFmtId="0" fontId="3" fillId="7" borderId="5" xfId="0" applyFont="1" applyFill="1" applyBorder="1" applyAlignment="1">
      <alignment horizontal="center" vertical="center"/>
    </xf>
    <xf numFmtId="0" fontId="8" fillId="0" borderId="1" xfId="0" applyFont="1" applyBorder="1" applyAlignment="1">
      <alignment horizontal="left" vertical="center" wrapText="1"/>
    </xf>
    <xf numFmtId="0" fontId="3" fillId="0" borderId="4" xfId="0" applyFont="1" applyBorder="1"/>
    <xf numFmtId="0" fontId="3" fillId="0" borderId="47" xfId="0" applyFont="1" applyBorder="1"/>
    <xf numFmtId="0" fontId="4" fillId="0" borderId="24" xfId="0" applyFont="1" applyBorder="1" applyAlignment="1">
      <alignment horizontal="center" vertical="center" wrapText="1"/>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0" fontId="3" fillId="0" borderId="20" xfId="0" applyFont="1" applyBorder="1" applyAlignment="1">
      <alignment horizontal="center" vertical="center" wrapText="1"/>
    </xf>
    <xf numFmtId="0" fontId="3" fillId="0" borderId="19" xfId="0" applyFont="1" applyBorder="1" applyAlignment="1">
      <alignment horizontal="center" vertical="center" shrinkToFit="1"/>
    </xf>
    <xf numFmtId="0" fontId="3" fillId="0" borderId="55" xfId="0" applyFont="1" applyBorder="1"/>
    <xf numFmtId="0" fontId="3" fillId="0" borderId="39" xfId="0" applyFont="1" applyBorder="1" applyAlignment="1">
      <alignment horizontal="center" vertical="center"/>
    </xf>
    <xf numFmtId="0" fontId="3" fillId="0" borderId="66" xfId="0" applyFont="1" applyBorder="1" applyAlignment="1">
      <alignment horizontal="center" vertical="center"/>
    </xf>
    <xf numFmtId="0" fontId="7" fillId="0" borderId="0" xfId="0" applyFont="1" applyBorder="1" applyAlignment="1">
      <alignment horizontal="center"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5" fillId="0" borderId="14" xfId="0" applyFont="1" applyBorder="1" applyAlignment="1">
      <alignment horizontal="left" vertical="center"/>
    </xf>
    <xf numFmtId="0" fontId="5" fillId="0" borderId="72"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6" fillId="7" borderId="84" xfId="0" applyNumberFormat="1" applyFont="1" applyFill="1" applyBorder="1" applyAlignment="1">
      <alignment horizontal="center" vertical="center" shrinkToFit="1"/>
    </xf>
    <xf numFmtId="0" fontId="6" fillId="7" borderId="86" xfId="0" applyNumberFormat="1" applyFont="1" applyFill="1" applyBorder="1" applyAlignment="1">
      <alignment horizontal="center" vertical="center" shrinkToFit="1"/>
    </xf>
    <xf numFmtId="0" fontId="3" fillId="0" borderId="7" xfId="0" applyFont="1" applyBorder="1" applyAlignment="1">
      <alignment wrapText="1"/>
    </xf>
    <xf numFmtId="0" fontId="3" fillId="0" borderId="5" xfId="0" applyFont="1" applyBorder="1" applyAlignment="1">
      <alignment wrapText="1"/>
    </xf>
    <xf numFmtId="0" fontId="3" fillId="0" borderId="23" xfId="0" applyFont="1" applyBorder="1" applyAlignment="1">
      <alignment wrapText="1"/>
    </xf>
    <xf numFmtId="0" fontId="3" fillId="0" borderId="2" xfId="0" applyFont="1" applyBorder="1" applyAlignment="1">
      <alignment wrapText="1"/>
    </xf>
    <xf numFmtId="0" fontId="3" fillId="0" borderId="18" xfId="0" applyFont="1" applyBorder="1" applyAlignment="1">
      <alignment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80"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55" xfId="0" applyFont="1" applyBorder="1" applyAlignment="1">
      <alignment horizontal="center" vertical="center"/>
    </xf>
    <xf numFmtId="0" fontId="8" fillId="0" borderId="12" xfId="0" applyFont="1" applyFill="1" applyBorder="1" applyAlignment="1">
      <alignment horizontal="center" vertical="center"/>
    </xf>
    <xf numFmtId="0" fontId="8" fillId="0" borderId="71" xfId="0" applyFont="1" applyFill="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4" fillId="0" borderId="59" xfId="0" applyFont="1" applyBorder="1" applyAlignment="1">
      <alignment horizontal="center" vertical="center"/>
    </xf>
    <xf numFmtId="0" fontId="4" fillId="0" borderId="47"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11" fillId="0" borderId="24" xfId="0" applyFont="1" applyBorder="1" applyAlignment="1">
      <alignment vertical="distributed" wrapText="1" shrinkToFit="1"/>
    </xf>
    <xf numFmtId="0" fontId="3" fillId="0" borderId="7" xfId="0" applyFont="1" applyBorder="1" applyAlignment="1"/>
    <xf numFmtId="0" fontId="3" fillId="0" borderId="5" xfId="0" applyFont="1" applyBorder="1" applyAlignment="1"/>
    <xf numFmtId="178" fontId="11" fillId="0" borderId="19" xfId="0" applyNumberFormat="1" applyFont="1" applyBorder="1" applyAlignment="1">
      <alignment horizontal="left" vertical="center"/>
    </xf>
    <xf numFmtId="178" fontId="11" fillId="0" borderId="20" xfId="0" applyNumberFormat="1" applyFont="1" applyBorder="1" applyAlignment="1">
      <alignment horizontal="left" vertical="center"/>
    </xf>
    <xf numFmtId="0" fontId="6" fillId="0" borderId="76" xfId="0" applyFont="1" applyBorder="1" applyAlignment="1">
      <alignment vertical="center" wrapText="1"/>
    </xf>
    <xf numFmtId="0" fontId="6" fillId="0" borderId="9" xfId="0" applyFont="1" applyBorder="1" applyAlignment="1">
      <alignment vertical="center" wrapText="1"/>
    </xf>
    <xf numFmtId="0" fontId="6" fillId="0" borderId="38" xfId="0" applyFont="1" applyBorder="1" applyAlignment="1">
      <alignment vertical="center" wrapText="1"/>
    </xf>
    <xf numFmtId="0" fontId="6" fillId="7" borderId="9" xfId="0" applyNumberFormat="1" applyFont="1" applyFill="1" applyBorder="1" applyAlignment="1">
      <alignment horizontal="center" vertical="center" shrinkToFit="1"/>
    </xf>
    <xf numFmtId="0" fontId="11" fillId="0" borderId="2" xfId="0" applyFont="1" applyBorder="1" applyAlignment="1">
      <alignment horizontal="left" vertical="center"/>
    </xf>
    <xf numFmtId="0" fontId="11" fillId="0" borderId="26" xfId="0" applyFont="1" applyBorder="1" applyAlignment="1">
      <alignment horizontal="left" vertical="center"/>
    </xf>
    <xf numFmtId="0" fontId="11" fillId="0" borderId="21" xfId="0" applyFont="1" applyBorder="1" applyAlignment="1">
      <alignment horizontal="left" vertical="center"/>
    </xf>
    <xf numFmtId="0" fontId="11" fillId="0" borderId="0" xfId="0" applyNumberFormat="1" applyFont="1" applyBorder="1" applyAlignment="1">
      <alignment horizontal="center" vertical="center"/>
    </xf>
    <xf numFmtId="0" fontId="3" fillId="0" borderId="87" xfId="0" applyFont="1" applyBorder="1" applyAlignment="1">
      <alignment horizontal="center" vertical="center"/>
    </xf>
    <xf numFmtId="0" fontId="6" fillId="7" borderId="88" xfId="0" applyNumberFormat="1" applyFont="1" applyFill="1" applyBorder="1" applyAlignment="1">
      <alignment horizontal="center" vertical="center" shrinkToFit="1"/>
    </xf>
    <xf numFmtId="0" fontId="6" fillId="7" borderId="85" xfId="0" applyNumberFormat="1" applyFont="1" applyFill="1" applyBorder="1" applyAlignment="1">
      <alignment horizontal="center" vertical="center" shrinkToFit="1"/>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46" xfId="0" applyFont="1" applyBorder="1" applyAlignment="1">
      <alignment horizontal="center" vertical="center"/>
    </xf>
    <xf numFmtId="0" fontId="3"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6" xfId="0" applyFont="1" applyFill="1" applyBorder="1" applyAlignment="1">
      <alignment vertical="center"/>
    </xf>
    <xf numFmtId="0" fontId="6" fillId="0" borderId="6" xfId="0" applyNumberFormat="1" applyFont="1" applyBorder="1" applyAlignment="1">
      <alignment horizontal="left" vertical="top" wrapText="1"/>
    </xf>
    <xf numFmtId="0" fontId="6" fillId="0" borderId="0" xfId="0" applyNumberFormat="1" applyFont="1" applyBorder="1" applyAlignment="1">
      <alignment horizontal="left" vertical="top" wrapText="1"/>
    </xf>
    <xf numFmtId="0" fontId="6" fillId="0" borderId="25" xfId="0" applyNumberFormat="1" applyFont="1" applyBorder="1" applyAlignment="1">
      <alignment horizontal="left" vertical="top" wrapText="1"/>
    </xf>
    <xf numFmtId="0" fontId="6" fillId="0" borderId="6" xfId="0" applyNumberFormat="1" applyFont="1" applyBorder="1" applyAlignment="1">
      <alignment horizontal="left" vertical="top"/>
    </xf>
    <xf numFmtId="0" fontId="6" fillId="0" borderId="0" xfId="0" applyNumberFormat="1" applyFont="1" applyBorder="1" applyAlignment="1">
      <alignment horizontal="left" vertical="top"/>
    </xf>
    <xf numFmtId="0" fontId="6" fillId="0" borderId="25" xfId="0" applyNumberFormat="1" applyFont="1" applyBorder="1" applyAlignment="1">
      <alignment horizontal="left" vertical="top"/>
    </xf>
    <xf numFmtId="0" fontId="6" fillId="0" borderId="23" xfId="0" applyNumberFormat="1" applyFont="1" applyBorder="1" applyAlignment="1">
      <alignment horizontal="left" vertical="top"/>
    </xf>
    <xf numFmtId="0" fontId="6" fillId="0" borderId="2" xfId="0" applyNumberFormat="1" applyFont="1" applyBorder="1" applyAlignment="1">
      <alignment horizontal="left" vertical="top"/>
    </xf>
    <xf numFmtId="0" fontId="6" fillId="0" borderId="26" xfId="0" applyNumberFormat="1" applyFont="1" applyBorder="1" applyAlignment="1">
      <alignment horizontal="left" vertical="top"/>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55" xfId="0" applyNumberFormat="1" applyFont="1" applyBorder="1" applyAlignment="1">
      <alignment horizontal="center" vertical="center"/>
    </xf>
    <xf numFmtId="49" fontId="17" fillId="7" borderId="90" xfId="0" applyNumberFormat="1" applyFont="1" applyFill="1" applyBorder="1" applyAlignment="1">
      <alignment horizontal="left" vertical="center" wrapText="1"/>
    </xf>
    <xf numFmtId="49" fontId="17" fillId="7" borderId="91" xfId="0" applyNumberFormat="1" applyFont="1" applyFill="1" applyBorder="1" applyAlignment="1">
      <alignment horizontal="left" vertical="center" wrapText="1"/>
    </xf>
    <xf numFmtId="49" fontId="17" fillId="7" borderId="92" xfId="0" applyNumberFormat="1" applyFont="1" applyFill="1" applyBorder="1" applyAlignment="1">
      <alignment horizontal="left" vertical="center" wrapText="1"/>
    </xf>
    <xf numFmtId="49" fontId="17" fillId="7" borderId="93" xfId="0" applyNumberFormat="1" applyFont="1" applyFill="1" applyBorder="1" applyAlignment="1">
      <alignment horizontal="left" vertical="center" wrapText="1"/>
    </xf>
    <xf numFmtId="49" fontId="3" fillId="0" borderId="0" xfId="0" applyNumberFormat="1" applyFont="1" applyFill="1" applyAlignment="1">
      <alignment horizontal="left" vertical="center"/>
    </xf>
    <xf numFmtId="49" fontId="3" fillId="0" borderId="2" xfId="0" applyNumberFormat="1" applyFont="1" applyFill="1" applyBorder="1" applyAlignment="1">
      <alignment horizontal="left" vertical="center"/>
    </xf>
    <xf numFmtId="0" fontId="8" fillId="0" borderId="42" xfId="0" applyFont="1" applyBorder="1" applyAlignment="1">
      <alignment horizontal="left" vertical="center" textRotation="255"/>
    </xf>
    <xf numFmtId="0" fontId="15" fillId="0" borderId="42" xfId="0" applyFont="1" applyBorder="1" applyAlignment="1">
      <alignment vertical="center" textRotation="255"/>
    </xf>
    <xf numFmtId="0" fontId="16" fillId="0" borderId="17" xfId="0" applyFont="1" applyBorder="1" applyAlignment="1">
      <alignment horizontal="center" vertical="center" wrapText="1"/>
    </xf>
    <xf numFmtId="0" fontId="16" fillId="0" borderId="89" xfId="0" applyFont="1" applyBorder="1" applyAlignment="1">
      <alignment horizontal="left" wrapText="1"/>
    </xf>
    <xf numFmtId="0" fontId="16" fillId="0" borderId="17" xfId="0" applyFont="1" applyBorder="1" applyAlignment="1">
      <alignment horizont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1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17" xfId="0" applyFont="1" applyBorder="1" applyAlignment="1">
      <alignment horizontal="left" vertical="center" wrapText="1"/>
    </xf>
    <xf numFmtId="0" fontId="16" fillId="0" borderId="17" xfId="0" applyFont="1" applyFill="1" applyBorder="1" applyAlignment="1">
      <alignment horizontal="left" vertical="center" wrapText="1"/>
    </xf>
    <xf numFmtId="0" fontId="16" fillId="0" borderId="7" xfId="0" applyFont="1" applyBorder="1" applyAlignment="1">
      <alignment horizontal="left" vertical="top" wrapText="1"/>
    </xf>
    <xf numFmtId="0" fontId="0" fillId="0" borderId="38" xfId="0" applyBorder="1" applyAlignment="1">
      <alignment horizontal="center" vertical="center"/>
    </xf>
    <xf numFmtId="0" fontId="11" fillId="0" borderId="19" xfId="0" applyNumberFormat="1" applyFont="1" applyBorder="1" applyAlignment="1">
      <alignment horizontal="left" vertical="center"/>
    </xf>
    <xf numFmtId="0" fontId="11" fillId="0" borderId="20" xfId="0" applyNumberFormat="1" applyFont="1" applyBorder="1" applyAlignment="1">
      <alignment horizontal="left" vertical="center"/>
    </xf>
    <xf numFmtId="0" fontId="1" fillId="0" borderId="56" xfId="0" applyFont="1" applyBorder="1" applyAlignment="1">
      <alignment vertical="center" wrapText="1"/>
    </xf>
    <xf numFmtId="0" fontId="1" fillId="0" borderId="66" xfId="0" applyFont="1" applyBorder="1" applyAlignment="1">
      <alignment vertical="center" wrapText="1"/>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3" fillId="0" borderId="68" xfId="0" applyFont="1" applyBorder="1" applyAlignment="1"/>
    <xf numFmtId="0" fontId="3" fillId="0" borderId="69" xfId="0" applyFont="1" applyBorder="1" applyAlignment="1"/>
    <xf numFmtId="0" fontId="6" fillId="0" borderId="7" xfId="0" applyFont="1" applyBorder="1" applyAlignment="1">
      <alignment vertical="center"/>
    </xf>
    <xf numFmtId="0" fontId="6" fillId="0" borderId="5" xfId="0" applyFont="1" applyBorder="1" applyAlignment="1">
      <alignment vertical="center"/>
    </xf>
    <xf numFmtId="0" fontId="6" fillId="0" borderId="23"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24"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62" xfId="0" applyNumberFormat="1" applyFont="1" applyBorder="1" applyAlignment="1">
      <alignment horizontal="center" vertical="center"/>
    </xf>
    <xf numFmtId="0" fontId="6" fillId="0" borderId="43" xfId="0" applyNumberFormat="1" applyFont="1" applyBorder="1" applyAlignment="1">
      <alignment horizontal="center" vertical="center"/>
    </xf>
    <xf numFmtId="0" fontId="6" fillId="0" borderId="6" xfId="0" applyFont="1" applyBorder="1" applyAlignment="1">
      <alignment vertical="center"/>
    </xf>
    <xf numFmtId="0" fontId="3" fillId="0" borderId="8" xfId="0" applyFont="1" applyBorder="1" applyAlignment="1">
      <alignment vertical="center"/>
    </xf>
    <xf numFmtId="58" fontId="11" fillId="0" borderId="19" xfId="0" applyNumberFormat="1" applyFont="1" applyFill="1" applyBorder="1" applyAlignment="1">
      <alignment horizontal="left" vertical="center"/>
    </xf>
    <xf numFmtId="0" fontId="11" fillId="0" borderId="20" xfId="0" applyNumberFormat="1" applyFont="1" applyFill="1" applyBorder="1" applyAlignment="1">
      <alignment horizontal="left" vertical="center"/>
    </xf>
    <xf numFmtId="0" fontId="0" fillId="0" borderId="49" xfId="0" applyBorder="1" applyAlignment="1">
      <alignment horizontal="center" vertical="center"/>
    </xf>
    <xf numFmtId="0" fontId="6" fillId="0" borderId="7" xfId="0" applyNumberFormat="1" applyFont="1" applyBorder="1" applyAlignment="1">
      <alignment horizontal="center" vertical="center"/>
    </xf>
    <xf numFmtId="0" fontId="6" fillId="0" borderId="2" xfId="0" applyNumberFormat="1" applyFont="1" applyBorder="1" applyAlignment="1">
      <alignment horizontal="center" vertical="center"/>
    </xf>
    <xf numFmtId="0" fontId="3" fillId="0" borderId="70" xfId="0" applyFont="1" applyBorder="1" applyAlignment="1"/>
    <xf numFmtId="0" fontId="6" fillId="0" borderId="5"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8" fillId="6" borderId="17" xfId="0" applyNumberFormat="1" applyFont="1" applyFill="1" applyBorder="1" applyAlignment="1">
      <alignment vertical="center"/>
    </xf>
    <xf numFmtId="0" fontId="3" fillId="6" borderId="17" xfId="0" applyFont="1" applyFill="1" applyBorder="1" applyAlignment="1">
      <alignment vertical="center"/>
    </xf>
    <xf numFmtId="0" fontId="8" fillId="0" borderId="17" xfId="0" applyNumberFormat="1" applyFont="1" applyBorder="1" applyAlignment="1">
      <alignment vertical="center"/>
    </xf>
    <xf numFmtId="0" fontId="3" fillId="0" borderId="17" xfId="0" applyFont="1" applyBorder="1" applyAlignment="1">
      <alignment vertical="center"/>
    </xf>
    <xf numFmtId="0" fontId="3" fillId="0" borderId="68" xfId="0" applyFont="1" applyBorder="1" applyAlignment="1">
      <alignment vertical="center"/>
    </xf>
    <xf numFmtId="0" fontId="3" fillId="0" borderId="70" xfId="0" applyFont="1" applyBorder="1" applyAlignment="1">
      <alignment vertical="center"/>
    </xf>
    <xf numFmtId="49" fontId="3" fillId="6" borderId="17" xfId="0" applyNumberFormat="1" applyFont="1" applyFill="1" applyBorder="1" applyAlignment="1">
      <alignment vertical="center"/>
    </xf>
    <xf numFmtId="0" fontId="0" fillId="0" borderId="64" xfId="0" applyBorder="1"/>
    <xf numFmtId="0" fontId="0" fillId="0" borderId="61" xfId="0" applyBorder="1"/>
    <xf numFmtId="0" fontId="4" fillId="0" borderId="24"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0" fillId="0" borderId="20" xfId="0" applyBorder="1"/>
    <xf numFmtId="0" fontId="0" fillId="0" borderId="21" xfId="0" applyBorder="1"/>
    <xf numFmtId="0" fontId="0" fillId="0" borderId="4" xfId="0" applyBorder="1"/>
    <xf numFmtId="0" fontId="0" fillId="0" borderId="47" xfId="0" applyBorder="1"/>
    <xf numFmtId="0" fontId="3" fillId="0" borderId="19"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xf>
    <xf numFmtId="0" fontId="4" fillId="0" borderId="55" xfId="0" applyFont="1" applyBorder="1" applyAlignment="1">
      <alignment horizontal="left" vertical="center"/>
    </xf>
    <xf numFmtId="0" fontId="8" fillId="0" borderId="21" xfId="0" applyFont="1" applyBorder="1" applyAlignment="1">
      <alignment horizontal="left" vertical="center"/>
    </xf>
    <xf numFmtId="0" fontId="8" fillId="0" borderId="18"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30</xdr:col>
      <xdr:colOff>114300</xdr:colOff>
      <xdr:row>0</xdr:row>
      <xdr:rowOff>50800</xdr:rowOff>
    </xdr:from>
    <xdr:to>
      <xdr:col>32</xdr:col>
      <xdr:colOff>1168400</xdr:colOff>
      <xdr:row>3</xdr:row>
      <xdr:rowOff>381000</xdr:rowOff>
    </xdr:to>
    <xdr:sp macro="" textlink="">
      <xdr:nvSpPr>
        <xdr:cNvPr id="2" name="Text Box 36">
          <a:extLst>
            <a:ext uri="{FF2B5EF4-FFF2-40B4-BE49-F238E27FC236}">
              <a16:creationId xmlns:a16="http://schemas.microsoft.com/office/drawing/2014/main" id="{5BD7763D-F49C-47F5-9A78-A23968123160}"/>
            </a:ext>
          </a:extLst>
        </xdr:cNvPr>
        <xdr:cNvSpPr txBox="1">
          <a:spLocks noChangeArrowheads="1"/>
        </xdr:cNvSpPr>
      </xdr:nvSpPr>
      <xdr:spPr bwMode="auto">
        <a:xfrm>
          <a:off x="6762750" y="50800"/>
          <a:ext cx="2171700" cy="150495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1" i="0" strike="noStrike">
              <a:solidFill>
                <a:srgbClr val="FF0000"/>
              </a:solidFill>
              <a:latin typeface="ＭＳ Ｐゴシック"/>
              <a:ea typeface="ＭＳ Ｐゴシック"/>
            </a:rPr>
            <a:t>注意</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・（株）、（一社）、（同上改称）等、（　）書きは全角記載で統一する。</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・審査票に記載しているデータと、その他の提出資料のデータの整合性をとること。</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・審査票のセルの幅や行数は変更しないこと。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3174</xdr:colOff>
      <xdr:row>2</xdr:row>
      <xdr:rowOff>85726</xdr:rowOff>
    </xdr:from>
    <xdr:to>
      <xdr:col>21</xdr:col>
      <xdr:colOff>158750</xdr:colOff>
      <xdr:row>3</xdr:row>
      <xdr:rowOff>330200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3533774" y="860426"/>
          <a:ext cx="1698626" cy="644524"/>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rtl="0"/>
          <a:r>
            <a:rPr lang="ja-JP" altLang="ja-JP" sz="1100" b="0" i="0">
              <a:solidFill>
                <a:srgbClr val="FF0000"/>
              </a:solidFill>
              <a:effectLst/>
              <a:latin typeface="+mn-lt"/>
              <a:ea typeface="+mn-ea"/>
              <a:cs typeface="+mn-cs"/>
            </a:rPr>
            <a:t>改姓がある場合は、原戸籍を取り寄せの上、改姓年月日を記入</a:t>
          </a:r>
          <a:endParaRPr lang="ja-JP" altLang="ja-JP" sz="1000">
            <a:solidFill>
              <a:srgbClr val="FF0000"/>
            </a:solidFill>
            <a:effectLst/>
          </a:endParaRPr>
        </a:p>
      </xdr:txBody>
    </xdr:sp>
    <xdr:clientData/>
  </xdr:twoCellAnchor>
  <xdr:twoCellAnchor>
    <xdr:from>
      <xdr:col>10</xdr:col>
      <xdr:colOff>38100</xdr:colOff>
      <xdr:row>3</xdr:row>
      <xdr:rowOff>0</xdr:rowOff>
    </xdr:from>
    <xdr:to>
      <xdr:col>11</xdr:col>
      <xdr:colOff>180975</xdr:colOff>
      <xdr:row>5</xdr:row>
      <xdr:rowOff>76200</xdr:rowOff>
    </xdr:to>
    <xdr:sp macro="" textlink="">
      <xdr:nvSpPr>
        <xdr:cNvPr id="6255" name="Line 2">
          <a:extLst>
            <a:ext uri="{FF2B5EF4-FFF2-40B4-BE49-F238E27FC236}">
              <a16:creationId xmlns:a16="http://schemas.microsoft.com/office/drawing/2014/main" id="{00000000-0008-0000-0200-00006F180000}"/>
            </a:ext>
          </a:extLst>
        </xdr:cNvPr>
        <xdr:cNvSpPr>
          <a:spLocks noChangeShapeType="1"/>
        </xdr:cNvSpPr>
      </xdr:nvSpPr>
      <xdr:spPr bwMode="auto">
        <a:xfrm flipH="1">
          <a:off x="3514725" y="1209675"/>
          <a:ext cx="333375" cy="790575"/>
        </a:xfrm>
        <a:prstGeom prst="line">
          <a:avLst/>
        </a:prstGeom>
        <a:noFill/>
        <a:ln w="9525">
          <a:solidFill>
            <a:srgbClr val="000000"/>
          </a:solidFill>
          <a:round/>
          <a:headEnd/>
          <a:tailEnd type="triangle" w="med" len="med"/>
        </a:ln>
      </xdr:spPr>
    </xdr:sp>
    <xdr:clientData/>
  </xdr:twoCellAnchor>
  <xdr:twoCellAnchor>
    <xdr:from>
      <xdr:col>32</xdr:col>
      <xdr:colOff>180975</xdr:colOff>
      <xdr:row>1</xdr:row>
      <xdr:rowOff>234951</xdr:rowOff>
    </xdr:from>
    <xdr:to>
      <xdr:col>33</xdr:col>
      <xdr:colOff>1076325</xdr:colOff>
      <xdr:row>3</xdr:row>
      <xdr:rowOff>1</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8372475" y="622301"/>
          <a:ext cx="1587500" cy="55245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褒章</a:t>
          </a:r>
        </a:p>
        <a:p>
          <a:pPr algn="l" rtl="0">
            <a:defRPr sz="1000"/>
          </a:pPr>
          <a:r>
            <a:rPr lang="ja-JP" altLang="en-US" sz="1000" b="0" i="0" strike="noStrike">
              <a:solidFill>
                <a:srgbClr val="000000"/>
              </a:solidFill>
              <a:latin typeface="ＭＳ Ｐゴシック"/>
              <a:ea typeface="ＭＳ Ｐゴシック"/>
            </a:rPr>
            <a:t>発令日を「</a:t>
          </a:r>
          <a:r>
            <a:rPr lang="en-US" altLang="ja-JP" sz="1000" b="0" i="0" strike="noStrike">
              <a:solidFill>
                <a:srgbClr val="FF0000"/>
              </a:solidFill>
              <a:latin typeface="ＭＳ Ｐゴシック"/>
              <a:ea typeface="ＭＳ Ｐゴシック"/>
            </a:rPr>
            <a:t>r4/4/29</a:t>
          </a:r>
          <a:r>
            <a:rPr lang="ja-JP" altLang="en-US" sz="1000" b="0" i="0" strike="noStrike">
              <a:solidFill>
                <a:srgbClr val="000000"/>
              </a:solidFill>
              <a:latin typeface="ＭＳ Ｐゴシック"/>
              <a:ea typeface="ＭＳ Ｐゴシック"/>
            </a:rPr>
            <a:t>」のように入力（必須）</a:t>
          </a:r>
        </a:p>
      </xdr:txBody>
    </xdr:sp>
    <xdr:clientData/>
  </xdr:twoCellAnchor>
  <xdr:twoCellAnchor>
    <xdr:from>
      <xdr:col>31</xdr:col>
      <xdr:colOff>238126</xdr:colOff>
      <xdr:row>7</xdr:row>
      <xdr:rowOff>85725</xdr:rowOff>
    </xdr:from>
    <xdr:to>
      <xdr:col>34</xdr:col>
      <xdr:colOff>209551</xdr:colOff>
      <xdr:row>9</xdr:row>
      <xdr:rowOff>171450</xdr:rowOff>
    </xdr:to>
    <xdr:sp macro="" textlink="">
      <xdr:nvSpPr>
        <xdr:cNvPr id="3076" name="Text Box 4">
          <a:extLst>
            <a:ext uri="{FF2B5EF4-FFF2-40B4-BE49-F238E27FC236}">
              <a16:creationId xmlns:a16="http://schemas.microsoft.com/office/drawing/2014/main" id="{00000000-0008-0000-0200-0000040C0000}"/>
            </a:ext>
          </a:extLst>
        </xdr:cNvPr>
        <xdr:cNvSpPr txBox="1">
          <a:spLocks noChangeArrowheads="1"/>
        </xdr:cNvSpPr>
      </xdr:nvSpPr>
      <xdr:spPr bwMode="auto">
        <a:xfrm>
          <a:off x="8905876" y="2667000"/>
          <a:ext cx="2381250" cy="60960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日付に対する指定。</a:t>
          </a:r>
        </a:p>
        <a:p>
          <a:pPr algn="l" rtl="0">
            <a:defRPr sz="1000"/>
          </a:pPr>
          <a:r>
            <a:rPr lang="ja-JP" altLang="en-US" sz="1000" b="0" i="0" strike="noStrike">
              <a:solidFill>
                <a:srgbClr val="000000"/>
              </a:solidFill>
              <a:latin typeface="ＭＳ Ｐゴシック"/>
              <a:ea typeface="ＭＳ Ｐゴシック"/>
            </a:rPr>
            <a:t>通常は指定しない。</a:t>
          </a:r>
        </a:p>
        <a:p>
          <a:pPr algn="l" rtl="0">
            <a:defRPr sz="1000"/>
          </a:pPr>
          <a:r>
            <a:rPr lang="ja-JP" altLang="en-US" sz="1000" b="0" i="0" strike="noStrike">
              <a:solidFill>
                <a:srgbClr val="000000"/>
              </a:solidFill>
              <a:latin typeface="ＭＳ Ｐゴシック"/>
              <a:ea typeface="ＭＳ Ｐゴシック"/>
            </a:rPr>
            <a:t>半月の切目の場合はスライドさせない。</a:t>
          </a:r>
        </a:p>
      </xdr:txBody>
    </xdr:sp>
    <xdr:clientData/>
  </xdr:twoCellAnchor>
  <xdr:twoCellAnchor>
    <xdr:from>
      <xdr:col>34</xdr:col>
      <xdr:colOff>638175</xdr:colOff>
      <xdr:row>5</xdr:row>
      <xdr:rowOff>295275</xdr:rowOff>
    </xdr:from>
    <xdr:to>
      <xdr:col>35</xdr:col>
      <xdr:colOff>1571625</xdr:colOff>
      <xdr:row>7</xdr:row>
      <xdr:rowOff>85725</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11715750" y="2219325"/>
          <a:ext cx="1647825" cy="4476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性別を入力　男は「１」、女は「２」を入力</a:t>
          </a:r>
        </a:p>
      </xdr:txBody>
    </xdr:sp>
    <xdr:clientData/>
  </xdr:twoCellAnchor>
  <xdr:twoCellAnchor>
    <xdr:from>
      <xdr:col>15</xdr:col>
      <xdr:colOff>104775</xdr:colOff>
      <xdr:row>11</xdr:row>
      <xdr:rowOff>66675</xdr:rowOff>
    </xdr:from>
    <xdr:to>
      <xdr:col>22</xdr:col>
      <xdr:colOff>85725</xdr:colOff>
      <xdr:row>12</xdr:row>
      <xdr:rowOff>123825</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4533900" y="3609975"/>
          <a:ext cx="1314450" cy="2190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月末なので通常</a:t>
          </a:r>
        </a:p>
      </xdr:txBody>
    </xdr:sp>
    <xdr:clientData/>
  </xdr:twoCellAnchor>
  <xdr:twoCellAnchor>
    <xdr:from>
      <xdr:col>15</xdr:col>
      <xdr:colOff>104775</xdr:colOff>
      <xdr:row>14</xdr:row>
      <xdr:rowOff>85725</xdr:rowOff>
    </xdr:from>
    <xdr:to>
      <xdr:col>25</xdr:col>
      <xdr:colOff>180975</xdr:colOff>
      <xdr:row>17</xdr:row>
      <xdr:rowOff>19050</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4533900" y="4114800"/>
          <a:ext cx="1981200" cy="41910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下の履歴が上位なので、至を半月前にする</a:t>
          </a:r>
        </a:p>
      </xdr:txBody>
    </xdr:sp>
    <xdr:clientData/>
  </xdr:twoCellAnchor>
  <xdr:twoCellAnchor>
    <xdr:from>
      <xdr:col>13</xdr:col>
      <xdr:colOff>85725</xdr:colOff>
      <xdr:row>11</xdr:row>
      <xdr:rowOff>152400</xdr:rowOff>
    </xdr:from>
    <xdr:to>
      <xdr:col>15</xdr:col>
      <xdr:colOff>66675</xdr:colOff>
      <xdr:row>12</xdr:row>
      <xdr:rowOff>0</xdr:rowOff>
    </xdr:to>
    <xdr:sp macro="" textlink="">
      <xdr:nvSpPr>
        <xdr:cNvPr id="6264" name="Line 11">
          <a:extLst>
            <a:ext uri="{FF2B5EF4-FFF2-40B4-BE49-F238E27FC236}">
              <a16:creationId xmlns:a16="http://schemas.microsoft.com/office/drawing/2014/main" id="{00000000-0008-0000-0200-000078180000}"/>
            </a:ext>
          </a:extLst>
        </xdr:cNvPr>
        <xdr:cNvSpPr>
          <a:spLocks noChangeShapeType="1"/>
        </xdr:cNvSpPr>
      </xdr:nvSpPr>
      <xdr:spPr bwMode="auto">
        <a:xfrm flipH="1" flipV="1">
          <a:off x="4133850" y="3695700"/>
          <a:ext cx="361950" cy="9525"/>
        </a:xfrm>
        <a:prstGeom prst="line">
          <a:avLst/>
        </a:prstGeom>
        <a:noFill/>
        <a:ln w="9525">
          <a:solidFill>
            <a:srgbClr val="000000"/>
          </a:solidFill>
          <a:round/>
          <a:headEnd/>
          <a:tailEnd type="triangle" w="med" len="med"/>
        </a:ln>
      </xdr:spPr>
    </xdr:sp>
    <xdr:clientData/>
  </xdr:twoCellAnchor>
  <xdr:twoCellAnchor>
    <xdr:from>
      <xdr:col>13</xdr:col>
      <xdr:colOff>57150</xdr:colOff>
      <xdr:row>16</xdr:row>
      <xdr:rowOff>0</xdr:rowOff>
    </xdr:from>
    <xdr:to>
      <xdr:col>15</xdr:col>
      <xdr:colOff>66675</xdr:colOff>
      <xdr:row>16</xdr:row>
      <xdr:rowOff>0</xdr:rowOff>
    </xdr:to>
    <xdr:sp macro="" textlink="">
      <xdr:nvSpPr>
        <xdr:cNvPr id="6265" name="Line 12">
          <a:extLst>
            <a:ext uri="{FF2B5EF4-FFF2-40B4-BE49-F238E27FC236}">
              <a16:creationId xmlns:a16="http://schemas.microsoft.com/office/drawing/2014/main" id="{00000000-0008-0000-0200-000079180000}"/>
            </a:ext>
          </a:extLst>
        </xdr:cNvPr>
        <xdr:cNvSpPr>
          <a:spLocks noChangeShapeType="1"/>
        </xdr:cNvSpPr>
      </xdr:nvSpPr>
      <xdr:spPr bwMode="auto">
        <a:xfrm flipH="1">
          <a:off x="4105275" y="4352925"/>
          <a:ext cx="390525" cy="0"/>
        </a:xfrm>
        <a:prstGeom prst="line">
          <a:avLst/>
        </a:prstGeom>
        <a:noFill/>
        <a:ln w="9525">
          <a:solidFill>
            <a:srgbClr val="000000"/>
          </a:solidFill>
          <a:round/>
          <a:headEnd/>
          <a:tailEnd type="triangle" w="med" len="med"/>
        </a:ln>
      </xdr:spPr>
    </xdr:sp>
    <xdr:clientData/>
  </xdr:twoCellAnchor>
  <xdr:twoCellAnchor>
    <xdr:from>
      <xdr:col>22</xdr:col>
      <xdr:colOff>133350</xdr:colOff>
      <xdr:row>11</xdr:row>
      <xdr:rowOff>152400</xdr:rowOff>
    </xdr:from>
    <xdr:to>
      <xdr:col>31</xdr:col>
      <xdr:colOff>295275</xdr:colOff>
      <xdr:row>11</xdr:row>
      <xdr:rowOff>161925</xdr:rowOff>
    </xdr:to>
    <xdr:sp macro="" textlink="">
      <xdr:nvSpPr>
        <xdr:cNvPr id="6268" name="Line 16">
          <a:extLst>
            <a:ext uri="{FF2B5EF4-FFF2-40B4-BE49-F238E27FC236}">
              <a16:creationId xmlns:a16="http://schemas.microsoft.com/office/drawing/2014/main" id="{00000000-0008-0000-0200-00007C180000}"/>
            </a:ext>
          </a:extLst>
        </xdr:cNvPr>
        <xdr:cNvSpPr>
          <a:spLocks noChangeShapeType="1"/>
        </xdr:cNvSpPr>
      </xdr:nvSpPr>
      <xdr:spPr bwMode="auto">
        <a:xfrm flipV="1">
          <a:off x="5895975" y="3695700"/>
          <a:ext cx="3067050" cy="9525"/>
        </a:xfrm>
        <a:prstGeom prst="line">
          <a:avLst/>
        </a:prstGeom>
        <a:noFill/>
        <a:ln w="9525">
          <a:solidFill>
            <a:srgbClr val="000000"/>
          </a:solidFill>
          <a:round/>
          <a:headEnd/>
          <a:tailEnd type="triangle" w="med" len="med"/>
        </a:ln>
      </xdr:spPr>
    </xdr:sp>
    <xdr:clientData/>
  </xdr:twoCellAnchor>
  <xdr:twoCellAnchor>
    <xdr:from>
      <xdr:col>26</xdr:col>
      <xdr:colOff>0</xdr:colOff>
      <xdr:row>16</xdr:row>
      <xdr:rowOff>0</xdr:rowOff>
    </xdr:from>
    <xdr:to>
      <xdr:col>31</xdr:col>
      <xdr:colOff>304800</xdr:colOff>
      <xdr:row>16</xdr:row>
      <xdr:rowOff>0</xdr:rowOff>
    </xdr:to>
    <xdr:sp macro="" textlink="">
      <xdr:nvSpPr>
        <xdr:cNvPr id="6269" name="Line 17">
          <a:extLst>
            <a:ext uri="{FF2B5EF4-FFF2-40B4-BE49-F238E27FC236}">
              <a16:creationId xmlns:a16="http://schemas.microsoft.com/office/drawing/2014/main" id="{00000000-0008-0000-0200-00007D180000}"/>
            </a:ext>
          </a:extLst>
        </xdr:cNvPr>
        <xdr:cNvSpPr>
          <a:spLocks noChangeShapeType="1"/>
        </xdr:cNvSpPr>
      </xdr:nvSpPr>
      <xdr:spPr bwMode="auto">
        <a:xfrm>
          <a:off x="6524625" y="4352925"/>
          <a:ext cx="2447925" cy="0"/>
        </a:xfrm>
        <a:prstGeom prst="line">
          <a:avLst/>
        </a:prstGeom>
        <a:noFill/>
        <a:ln w="9525">
          <a:solidFill>
            <a:srgbClr val="000000"/>
          </a:solidFill>
          <a:round/>
          <a:headEnd/>
          <a:tailEnd type="triangle" w="med" len="med"/>
        </a:ln>
      </xdr:spPr>
    </xdr:sp>
    <xdr:clientData/>
  </xdr:twoCellAnchor>
  <xdr:twoCellAnchor>
    <xdr:from>
      <xdr:col>32</xdr:col>
      <xdr:colOff>409575</xdr:colOff>
      <xdr:row>9</xdr:row>
      <xdr:rowOff>190500</xdr:rowOff>
    </xdr:from>
    <xdr:to>
      <xdr:col>32</xdr:col>
      <xdr:colOff>419100</xdr:colOff>
      <xdr:row>11</xdr:row>
      <xdr:rowOff>0</xdr:rowOff>
    </xdr:to>
    <xdr:sp macro="" textlink="">
      <xdr:nvSpPr>
        <xdr:cNvPr id="6273" name="Line 21">
          <a:extLst>
            <a:ext uri="{FF2B5EF4-FFF2-40B4-BE49-F238E27FC236}">
              <a16:creationId xmlns:a16="http://schemas.microsoft.com/office/drawing/2014/main" id="{00000000-0008-0000-0200-000081180000}"/>
            </a:ext>
          </a:extLst>
        </xdr:cNvPr>
        <xdr:cNvSpPr>
          <a:spLocks noChangeShapeType="1"/>
        </xdr:cNvSpPr>
      </xdr:nvSpPr>
      <xdr:spPr bwMode="auto">
        <a:xfrm>
          <a:off x="9410700" y="3295650"/>
          <a:ext cx="9525" cy="247650"/>
        </a:xfrm>
        <a:prstGeom prst="line">
          <a:avLst/>
        </a:prstGeom>
        <a:noFill/>
        <a:ln w="9525">
          <a:solidFill>
            <a:srgbClr val="000000"/>
          </a:solidFill>
          <a:round/>
          <a:headEnd/>
          <a:tailEnd type="triangle" w="med" len="med"/>
        </a:ln>
      </xdr:spPr>
    </xdr:sp>
    <xdr:clientData/>
  </xdr:twoCellAnchor>
  <xdr:twoCellAnchor>
    <xdr:from>
      <xdr:col>33</xdr:col>
      <xdr:colOff>495300</xdr:colOff>
      <xdr:row>3</xdr:row>
      <xdr:rowOff>28575</xdr:rowOff>
    </xdr:from>
    <xdr:to>
      <xdr:col>33</xdr:col>
      <xdr:colOff>504825</xdr:colOff>
      <xdr:row>4</xdr:row>
      <xdr:rowOff>0</xdr:rowOff>
    </xdr:to>
    <xdr:sp macro="" textlink="">
      <xdr:nvSpPr>
        <xdr:cNvPr id="6274" name="Line 22">
          <a:extLst>
            <a:ext uri="{FF2B5EF4-FFF2-40B4-BE49-F238E27FC236}">
              <a16:creationId xmlns:a16="http://schemas.microsoft.com/office/drawing/2014/main" id="{00000000-0008-0000-0200-000082180000}"/>
            </a:ext>
          </a:extLst>
        </xdr:cNvPr>
        <xdr:cNvSpPr>
          <a:spLocks noChangeShapeType="1"/>
        </xdr:cNvSpPr>
      </xdr:nvSpPr>
      <xdr:spPr bwMode="auto">
        <a:xfrm>
          <a:off x="10248900" y="1381125"/>
          <a:ext cx="9525" cy="266700"/>
        </a:xfrm>
        <a:prstGeom prst="line">
          <a:avLst/>
        </a:prstGeom>
        <a:noFill/>
        <a:ln w="9525">
          <a:solidFill>
            <a:srgbClr val="000000"/>
          </a:solidFill>
          <a:round/>
          <a:headEnd/>
          <a:tailEnd type="triangle" w="med" len="med"/>
        </a:ln>
      </xdr:spPr>
    </xdr:sp>
    <xdr:clientData/>
  </xdr:twoCellAnchor>
  <xdr:twoCellAnchor>
    <xdr:from>
      <xdr:col>33</xdr:col>
      <xdr:colOff>1104900</xdr:colOff>
      <xdr:row>5</xdr:row>
      <xdr:rowOff>304800</xdr:rowOff>
    </xdr:from>
    <xdr:to>
      <xdr:col>34</xdr:col>
      <xdr:colOff>581025</xdr:colOff>
      <xdr:row>6</xdr:row>
      <xdr:rowOff>180975</xdr:rowOff>
    </xdr:to>
    <xdr:sp macro="" textlink="">
      <xdr:nvSpPr>
        <xdr:cNvPr id="6275" name="Line 23">
          <a:extLst>
            <a:ext uri="{FF2B5EF4-FFF2-40B4-BE49-F238E27FC236}">
              <a16:creationId xmlns:a16="http://schemas.microsoft.com/office/drawing/2014/main" id="{00000000-0008-0000-0200-000083180000}"/>
            </a:ext>
          </a:extLst>
        </xdr:cNvPr>
        <xdr:cNvSpPr>
          <a:spLocks noChangeShapeType="1"/>
        </xdr:cNvSpPr>
      </xdr:nvSpPr>
      <xdr:spPr bwMode="auto">
        <a:xfrm flipH="1" flipV="1">
          <a:off x="10858500" y="2228850"/>
          <a:ext cx="800100" cy="266700"/>
        </a:xfrm>
        <a:prstGeom prst="line">
          <a:avLst/>
        </a:prstGeom>
        <a:noFill/>
        <a:ln w="9525">
          <a:solidFill>
            <a:srgbClr val="000000"/>
          </a:solidFill>
          <a:round/>
          <a:headEnd/>
          <a:tailEnd type="triangle" w="med" len="med"/>
        </a:ln>
      </xdr:spPr>
    </xdr:sp>
    <xdr:clientData/>
  </xdr:twoCellAnchor>
  <xdr:twoCellAnchor>
    <xdr:from>
      <xdr:col>9</xdr:col>
      <xdr:colOff>228600</xdr:colOff>
      <xdr:row>6</xdr:row>
      <xdr:rowOff>219075</xdr:rowOff>
    </xdr:from>
    <xdr:to>
      <xdr:col>9</xdr:col>
      <xdr:colOff>457200</xdr:colOff>
      <xdr:row>7</xdr:row>
      <xdr:rowOff>200025</xdr:rowOff>
    </xdr:to>
    <xdr:sp macro="" textlink="">
      <xdr:nvSpPr>
        <xdr:cNvPr id="6276" name="Line 25">
          <a:extLst>
            <a:ext uri="{FF2B5EF4-FFF2-40B4-BE49-F238E27FC236}">
              <a16:creationId xmlns:a16="http://schemas.microsoft.com/office/drawing/2014/main" id="{00000000-0008-0000-0200-000084180000}"/>
            </a:ext>
          </a:extLst>
        </xdr:cNvPr>
        <xdr:cNvSpPr>
          <a:spLocks noChangeShapeType="1"/>
        </xdr:cNvSpPr>
      </xdr:nvSpPr>
      <xdr:spPr bwMode="auto">
        <a:xfrm flipH="1" flipV="1">
          <a:off x="3028950" y="2533650"/>
          <a:ext cx="228600" cy="247650"/>
        </a:xfrm>
        <a:prstGeom prst="line">
          <a:avLst/>
        </a:prstGeom>
        <a:noFill/>
        <a:ln w="9525">
          <a:solidFill>
            <a:srgbClr val="000000"/>
          </a:solidFill>
          <a:round/>
          <a:headEnd/>
          <a:tailEnd type="triangle" w="med" len="med"/>
        </a:ln>
      </xdr:spPr>
    </xdr:sp>
    <xdr:clientData/>
  </xdr:twoCellAnchor>
  <xdr:twoCellAnchor>
    <xdr:from>
      <xdr:col>9</xdr:col>
      <xdr:colOff>419099</xdr:colOff>
      <xdr:row>7</xdr:row>
      <xdr:rowOff>114300</xdr:rowOff>
    </xdr:from>
    <xdr:to>
      <xdr:col>14</xdr:col>
      <xdr:colOff>57149</xdr:colOff>
      <xdr:row>9</xdr:row>
      <xdr:rowOff>161925</xdr:rowOff>
    </xdr:to>
    <xdr:sp macro="" textlink="">
      <xdr:nvSpPr>
        <xdr:cNvPr id="3098" name="Rectangle 26">
          <a:extLst>
            <a:ext uri="{FF2B5EF4-FFF2-40B4-BE49-F238E27FC236}">
              <a16:creationId xmlns:a16="http://schemas.microsoft.com/office/drawing/2014/main" id="{00000000-0008-0000-0200-00001A0C0000}"/>
            </a:ext>
          </a:extLst>
        </xdr:cNvPr>
        <xdr:cNvSpPr>
          <a:spLocks noChangeArrowheads="1"/>
        </xdr:cNvSpPr>
      </xdr:nvSpPr>
      <xdr:spPr bwMode="auto">
        <a:xfrm>
          <a:off x="3219449" y="2695575"/>
          <a:ext cx="1076325"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生年月日を</a:t>
          </a:r>
          <a:r>
            <a:rPr lang="ja-JP" altLang="en-US" sz="800" b="0" i="0" strike="noStrike">
              <a:solidFill>
                <a:srgbClr val="FF0000"/>
              </a:solidFill>
              <a:latin typeface="ＭＳ Ｐゴシック"/>
              <a:ea typeface="ＭＳ Ｐゴシック"/>
            </a:rPr>
            <a:t>褒章</a:t>
          </a:r>
          <a:r>
            <a:rPr lang="ja-JP" altLang="en-US" sz="800" b="0" i="0" strike="noStrike">
              <a:solidFill>
                <a:srgbClr val="000000"/>
              </a:solidFill>
              <a:latin typeface="ＭＳ Ｐゴシック"/>
              <a:ea typeface="ＭＳ Ｐゴシック"/>
            </a:rPr>
            <a:t>発令日と同様に入力すると自動計算される。</a:t>
          </a:r>
        </a:p>
      </xdr:txBody>
    </xdr:sp>
    <xdr:clientData/>
  </xdr:twoCellAnchor>
  <xdr:twoCellAnchor>
    <xdr:from>
      <xdr:col>30</xdr:col>
      <xdr:colOff>79375</xdr:colOff>
      <xdr:row>1</xdr:row>
      <xdr:rowOff>123825</xdr:rowOff>
    </xdr:from>
    <xdr:to>
      <xdr:col>30</xdr:col>
      <xdr:colOff>803275</xdr:colOff>
      <xdr:row>1</xdr:row>
      <xdr:rowOff>358774</xdr:rowOff>
    </xdr:to>
    <xdr:sp macro="" textlink="">
      <xdr:nvSpPr>
        <xdr:cNvPr id="29" name="Text Box 19">
          <a:extLst>
            <a:ext uri="{FF2B5EF4-FFF2-40B4-BE49-F238E27FC236}">
              <a16:creationId xmlns:a16="http://schemas.microsoft.com/office/drawing/2014/main" id="{00000000-0008-0000-0200-00001D000000}"/>
            </a:ext>
          </a:extLst>
        </xdr:cNvPr>
        <xdr:cNvSpPr txBox="1">
          <a:spLocks noChangeArrowheads="1"/>
        </xdr:cNvSpPr>
      </xdr:nvSpPr>
      <xdr:spPr bwMode="auto">
        <a:xfrm>
          <a:off x="6734175" y="511175"/>
          <a:ext cx="723900" cy="234949"/>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記入不要</a:t>
          </a:r>
        </a:p>
      </xdr:txBody>
    </xdr:sp>
    <xdr:clientData/>
  </xdr:twoCellAnchor>
  <xdr:twoCellAnchor>
    <xdr:from>
      <xdr:col>29</xdr:col>
      <xdr:colOff>0</xdr:colOff>
      <xdr:row>1</xdr:row>
      <xdr:rowOff>247650</xdr:rowOff>
    </xdr:from>
    <xdr:to>
      <xdr:col>30</xdr:col>
      <xdr:colOff>76200</xdr:colOff>
      <xdr:row>1</xdr:row>
      <xdr:rowOff>247650</xdr:rowOff>
    </xdr:to>
    <xdr:sp macro="" textlink="">
      <xdr:nvSpPr>
        <xdr:cNvPr id="6281" name="Line 21">
          <a:extLst>
            <a:ext uri="{FF2B5EF4-FFF2-40B4-BE49-F238E27FC236}">
              <a16:creationId xmlns:a16="http://schemas.microsoft.com/office/drawing/2014/main" id="{00000000-0008-0000-0200-000089180000}"/>
            </a:ext>
          </a:extLst>
        </xdr:cNvPr>
        <xdr:cNvSpPr>
          <a:spLocks noChangeShapeType="1"/>
        </xdr:cNvSpPr>
      </xdr:nvSpPr>
      <xdr:spPr bwMode="auto">
        <a:xfrm flipH="1" flipV="1">
          <a:off x="6445250" y="635000"/>
          <a:ext cx="285750" cy="0"/>
        </a:xfrm>
        <a:prstGeom prst="line">
          <a:avLst/>
        </a:prstGeom>
        <a:noFill/>
        <a:ln w="9525">
          <a:solidFill>
            <a:srgbClr val="000000"/>
          </a:solidFill>
          <a:round/>
          <a:headEnd/>
          <a:tailEnd type="triangle" w="med" len="med"/>
        </a:ln>
      </xdr:spPr>
    </xdr:sp>
    <xdr:clientData/>
  </xdr:twoCellAnchor>
  <xdr:twoCellAnchor>
    <xdr:from>
      <xdr:col>5</xdr:col>
      <xdr:colOff>0</xdr:colOff>
      <xdr:row>45</xdr:row>
      <xdr:rowOff>85725</xdr:rowOff>
    </xdr:from>
    <xdr:to>
      <xdr:col>9</xdr:col>
      <xdr:colOff>419100</xdr:colOff>
      <xdr:row>48</xdr:row>
      <xdr:rowOff>38100</xdr:rowOff>
    </xdr:to>
    <xdr:sp macro="" textlink="">
      <xdr:nvSpPr>
        <xdr:cNvPr id="31" name="Text Box 9">
          <a:extLst>
            <a:ext uri="{FF2B5EF4-FFF2-40B4-BE49-F238E27FC236}">
              <a16:creationId xmlns:a16="http://schemas.microsoft.com/office/drawing/2014/main" id="{00000000-0008-0000-0200-00001F000000}"/>
            </a:ext>
          </a:extLst>
        </xdr:cNvPr>
        <xdr:cNvSpPr txBox="1">
          <a:spLocks noChangeArrowheads="1"/>
        </xdr:cNvSpPr>
      </xdr:nvSpPr>
      <xdr:spPr bwMode="auto">
        <a:xfrm>
          <a:off x="1524000" y="9153525"/>
          <a:ext cx="1695450" cy="46672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黄綬の「□□業」は功績名と同じものを記載する。</a:t>
          </a:r>
          <a:endParaRPr lang="en-US" altLang="ja-JP" sz="1000" b="0" i="0" strike="noStrike">
            <a:solidFill>
              <a:srgbClr val="000000"/>
            </a:solidFill>
            <a:latin typeface="ＭＳ Ｐゴシック"/>
            <a:ea typeface="ＭＳ Ｐゴシック"/>
          </a:endParaRPr>
        </a:p>
      </xdr:txBody>
    </xdr:sp>
    <xdr:clientData/>
  </xdr:twoCellAnchor>
  <xdr:twoCellAnchor>
    <xdr:from>
      <xdr:col>5</xdr:col>
      <xdr:colOff>228600</xdr:colOff>
      <xdr:row>43</xdr:row>
      <xdr:rowOff>28575</xdr:rowOff>
    </xdr:from>
    <xdr:to>
      <xdr:col>5</xdr:col>
      <xdr:colOff>238125</xdr:colOff>
      <xdr:row>45</xdr:row>
      <xdr:rowOff>57150</xdr:rowOff>
    </xdr:to>
    <xdr:sp macro="" textlink="">
      <xdr:nvSpPr>
        <xdr:cNvPr id="6283" name="Line 14">
          <a:extLst>
            <a:ext uri="{FF2B5EF4-FFF2-40B4-BE49-F238E27FC236}">
              <a16:creationId xmlns:a16="http://schemas.microsoft.com/office/drawing/2014/main" id="{00000000-0008-0000-0200-00008B180000}"/>
            </a:ext>
          </a:extLst>
        </xdr:cNvPr>
        <xdr:cNvSpPr>
          <a:spLocks noChangeShapeType="1"/>
        </xdr:cNvSpPr>
      </xdr:nvSpPr>
      <xdr:spPr bwMode="auto">
        <a:xfrm flipH="1" flipV="1">
          <a:off x="1752600" y="8753475"/>
          <a:ext cx="9525" cy="371475"/>
        </a:xfrm>
        <a:prstGeom prst="line">
          <a:avLst/>
        </a:prstGeom>
        <a:noFill/>
        <a:ln w="9525">
          <a:solidFill>
            <a:srgbClr val="000000"/>
          </a:solidFill>
          <a:round/>
          <a:headEnd/>
          <a:tailEnd type="triangle" w="med" len="med"/>
        </a:ln>
      </xdr:spPr>
    </xdr:sp>
    <xdr:clientData/>
  </xdr:twoCellAnchor>
  <xdr:twoCellAnchor>
    <xdr:from>
      <xdr:col>4</xdr:col>
      <xdr:colOff>219076</xdr:colOff>
      <xdr:row>55</xdr:row>
      <xdr:rowOff>0</xdr:rowOff>
    </xdr:from>
    <xdr:to>
      <xdr:col>7</xdr:col>
      <xdr:colOff>76201</xdr:colOff>
      <xdr:row>57</xdr:row>
      <xdr:rowOff>104775</xdr:rowOff>
    </xdr:to>
    <xdr:sp macro="" textlink="">
      <xdr:nvSpPr>
        <xdr:cNvPr id="33" name="Text Box 9">
          <a:extLst>
            <a:ext uri="{FF2B5EF4-FFF2-40B4-BE49-F238E27FC236}">
              <a16:creationId xmlns:a16="http://schemas.microsoft.com/office/drawing/2014/main" id="{00000000-0008-0000-0200-000021000000}"/>
            </a:ext>
          </a:extLst>
        </xdr:cNvPr>
        <xdr:cNvSpPr txBox="1">
          <a:spLocks noChangeArrowheads="1"/>
        </xdr:cNvSpPr>
      </xdr:nvSpPr>
      <xdr:spPr bwMode="auto">
        <a:xfrm>
          <a:off x="1447801" y="10782300"/>
          <a:ext cx="1143000" cy="4476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黄綬　又は　藍綬　</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と記載</a:t>
          </a:r>
          <a:endParaRPr lang="en-US" altLang="ja-JP" sz="1000" b="0" i="0" strike="noStrike">
            <a:solidFill>
              <a:srgbClr val="000000"/>
            </a:solidFill>
            <a:latin typeface="ＭＳ Ｐゴシック"/>
            <a:ea typeface="ＭＳ Ｐゴシック"/>
          </a:endParaRPr>
        </a:p>
      </xdr:txBody>
    </xdr:sp>
    <xdr:clientData/>
  </xdr:twoCellAnchor>
  <xdr:twoCellAnchor>
    <xdr:from>
      <xdr:col>3</xdr:col>
      <xdr:colOff>38100</xdr:colOff>
      <xdr:row>56</xdr:row>
      <xdr:rowOff>0</xdr:rowOff>
    </xdr:from>
    <xdr:to>
      <xdr:col>4</xdr:col>
      <xdr:colOff>190500</xdr:colOff>
      <xdr:row>56</xdr:row>
      <xdr:rowOff>0</xdr:rowOff>
    </xdr:to>
    <xdr:sp macro="" textlink="">
      <xdr:nvSpPr>
        <xdr:cNvPr id="6285" name="Line 14">
          <a:extLst>
            <a:ext uri="{FF2B5EF4-FFF2-40B4-BE49-F238E27FC236}">
              <a16:creationId xmlns:a16="http://schemas.microsoft.com/office/drawing/2014/main" id="{00000000-0008-0000-0200-00008D180000}"/>
            </a:ext>
          </a:extLst>
        </xdr:cNvPr>
        <xdr:cNvSpPr>
          <a:spLocks noChangeShapeType="1"/>
        </xdr:cNvSpPr>
      </xdr:nvSpPr>
      <xdr:spPr bwMode="auto">
        <a:xfrm flipH="1" flipV="1">
          <a:off x="1019175" y="10953750"/>
          <a:ext cx="400050" cy="0"/>
        </a:xfrm>
        <a:prstGeom prst="line">
          <a:avLst/>
        </a:prstGeom>
        <a:noFill/>
        <a:ln w="9525">
          <a:solidFill>
            <a:srgbClr val="000000"/>
          </a:solidFill>
          <a:round/>
          <a:headEnd/>
          <a:tailEnd type="triangle" w="med" len="med"/>
        </a:ln>
      </xdr:spPr>
    </xdr:sp>
    <xdr:clientData/>
  </xdr:twoCellAnchor>
  <xdr:twoCellAnchor>
    <xdr:from>
      <xdr:col>1</xdr:col>
      <xdr:colOff>104776</xdr:colOff>
      <xdr:row>48</xdr:row>
      <xdr:rowOff>76200</xdr:rowOff>
    </xdr:from>
    <xdr:to>
      <xdr:col>8</xdr:col>
      <xdr:colOff>104775</xdr:colOff>
      <xdr:row>54</xdr:row>
      <xdr:rowOff>95249</xdr:rowOff>
    </xdr:to>
    <xdr:sp macro="" textlink="">
      <xdr:nvSpPr>
        <xdr:cNvPr id="34" name="Text Box 36">
          <a:extLst>
            <a:ext uri="{FF2B5EF4-FFF2-40B4-BE49-F238E27FC236}">
              <a16:creationId xmlns:a16="http://schemas.microsoft.com/office/drawing/2014/main" id="{00000000-0008-0000-0200-000022000000}"/>
            </a:ext>
          </a:extLst>
        </xdr:cNvPr>
        <xdr:cNvSpPr txBox="1">
          <a:spLocks noChangeArrowheads="1"/>
        </xdr:cNvSpPr>
      </xdr:nvSpPr>
      <xdr:spPr bwMode="auto">
        <a:xfrm>
          <a:off x="333376" y="9658350"/>
          <a:ext cx="2447924" cy="1047749"/>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1" i="0" strike="noStrike">
              <a:solidFill>
                <a:srgbClr val="FF0000"/>
              </a:solidFill>
              <a:latin typeface="ＭＳ Ｐゴシック"/>
              <a:ea typeface="ＭＳ Ｐゴシック"/>
            </a:rPr>
            <a:t>注意</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・（株）、（一社）、（同上改称）等、（　）書きは全角記載で統一する。</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・審査票に記載しているデータと、その他の提出資料のデータの整合性をとること。</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・審査票のセルの幅は変更しないこと。</a:t>
          </a:r>
        </a:p>
      </xdr:txBody>
    </xdr:sp>
    <xdr:clientData/>
  </xdr:twoCellAnchor>
  <xdr:twoCellAnchor>
    <xdr:from>
      <xdr:col>9</xdr:col>
      <xdr:colOff>104776</xdr:colOff>
      <xdr:row>49</xdr:row>
      <xdr:rowOff>38099</xdr:rowOff>
    </xdr:from>
    <xdr:to>
      <xdr:col>12</xdr:col>
      <xdr:colOff>0</xdr:colOff>
      <xdr:row>51</xdr:row>
      <xdr:rowOff>85724</xdr:rowOff>
    </xdr:to>
    <xdr:sp macro="" textlink="">
      <xdr:nvSpPr>
        <xdr:cNvPr id="35" name="Text Box 31">
          <a:extLst>
            <a:ext uri="{FF2B5EF4-FFF2-40B4-BE49-F238E27FC236}">
              <a16:creationId xmlns:a16="http://schemas.microsoft.com/office/drawing/2014/main" id="{00000000-0008-0000-0200-000023000000}"/>
            </a:ext>
          </a:extLst>
        </xdr:cNvPr>
        <xdr:cNvSpPr txBox="1">
          <a:spLocks noChangeArrowheads="1"/>
        </xdr:cNvSpPr>
      </xdr:nvSpPr>
      <xdr:spPr bwMode="auto">
        <a:xfrm>
          <a:off x="2905126" y="9791699"/>
          <a:ext cx="952499" cy="39052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役員に監事は含まない。</a:t>
          </a:r>
        </a:p>
      </xdr:txBody>
    </xdr:sp>
    <xdr:clientData/>
  </xdr:twoCellAnchor>
  <xdr:twoCellAnchor>
    <xdr:from>
      <xdr:col>12</xdr:col>
      <xdr:colOff>0</xdr:colOff>
      <xdr:row>51</xdr:row>
      <xdr:rowOff>104775</xdr:rowOff>
    </xdr:from>
    <xdr:to>
      <xdr:col>15</xdr:col>
      <xdr:colOff>57150</xdr:colOff>
      <xdr:row>53</xdr:row>
      <xdr:rowOff>76200</xdr:rowOff>
    </xdr:to>
    <xdr:sp macro="" textlink="">
      <xdr:nvSpPr>
        <xdr:cNvPr id="6288" name="Line 34">
          <a:extLst>
            <a:ext uri="{FF2B5EF4-FFF2-40B4-BE49-F238E27FC236}">
              <a16:creationId xmlns:a16="http://schemas.microsoft.com/office/drawing/2014/main" id="{00000000-0008-0000-0200-000090180000}"/>
            </a:ext>
          </a:extLst>
        </xdr:cNvPr>
        <xdr:cNvSpPr>
          <a:spLocks noChangeShapeType="1"/>
        </xdr:cNvSpPr>
      </xdr:nvSpPr>
      <xdr:spPr bwMode="auto">
        <a:xfrm>
          <a:off x="3857625" y="10201275"/>
          <a:ext cx="628650" cy="314325"/>
        </a:xfrm>
        <a:prstGeom prst="line">
          <a:avLst/>
        </a:prstGeom>
        <a:noFill/>
        <a:ln w="9525">
          <a:solidFill>
            <a:srgbClr val="000000"/>
          </a:solidFill>
          <a:round/>
          <a:headEnd/>
          <a:tailEnd type="triangle" w="med" len="med"/>
        </a:ln>
      </xdr:spPr>
    </xdr:sp>
    <xdr:clientData/>
  </xdr:twoCellAnchor>
  <xdr:twoCellAnchor>
    <xdr:from>
      <xdr:col>9</xdr:col>
      <xdr:colOff>66675</xdr:colOff>
      <xdr:row>53</xdr:row>
      <xdr:rowOff>161925</xdr:rowOff>
    </xdr:from>
    <xdr:to>
      <xdr:col>12</xdr:col>
      <xdr:colOff>95250</xdr:colOff>
      <xdr:row>56</xdr:row>
      <xdr:rowOff>57150</xdr:rowOff>
    </xdr:to>
    <xdr:sp macro="" textlink="">
      <xdr:nvSpPr>
        <xdr:cNvPr id="37" name="Text Box 33">
          <a:extLst>
            <a:ext uri="{FF2B5EF4-FFF2-40B4-BE49-F238E27FC236}">
              <a16:creationId xmlns:a16="http://schemas.microsoft.com/office/drawing/2014/main" id="{00000000-0008-0000-0200-000025000000}"/>
            </a:ext>
          </a:extLst>
        </xdr:cNvPr>
        <xdr:cNvSpPr txBox="1">
          <a:spLocks noChangeArrowheads="1"/>
        </xdr:cNvSpPr>
      </xdr:nvSpPr>
      <xdr:spPr bwMode="auto">
        <a:xfrm>
          <a:off x="2867025" y="10601325"/>
          <a:ext cx="1085850" cy="4095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予算・販売高は万円以下切り捨て。</a:t>
          </a:r>
        </a:p>
      </xdr:txBody>
    </xdr:sp>
    <xdr:clientData/>
  </xdr:twoCellAnchor>
  <xdr:twoCellAnchor>
    <xdr:from>
      <xdr:col>12</xdr:col>
      <xdr:colOff>85725</xdr:colOff>
      <xdr:row>55</xdr:row>
      <xdr:rowOff>104775</xdr:rowOff>
    </xdr:from>
    <xdr:to>
      <xdr:col>14</xdr:col>
      <xdr:colOff>180975</xdr:colOff>
      <xdr:row>56</xdr:row>
      <xdr:rowOff>38100</xdr:rowOff>
    </xdr:to>
    <xdr:sp macro="" textlink="">
      <xdr:nvSpPr>
        <xdr:cNvPr id="6290" name="Line 35">
          <a:extLst>
            <a:ext uri="{FF2B5EF4-FFF2-40B4-BE49-F238E27FC236}">
              <a16:creationId xmlns:a16="http://schemas.microsoft.com/office/drawing/2014/main" id="{00000000-0008-0000-0200-000092180000}"/>
            </a:ext>
          </a:extLst>
        </xdr:cNvPr>
        <xdr:cNvSpPr>
          <a:spLocks noChangeShapeType="1"/>
        </xdr:cNvSpPr>
      </xdr:nvSpPr>
      <xdr:spPr bwMode="auto">
        <a:xfrm>
          <a:off x="3943350" y="10887075"/>
          <a:ext cx="476250" cy="104775"/>
        </a:xfrm>
        <a:prstGeom prst="line">
          <a:avLst/>
        </a:prstGeom>
        <a:noFill/>
        <a:ln w="9525">
          <a:solidFill>
            <a:srgbClr val="000000"/>
          </a:solidFill>
          <a:round/>
          <a:headEnd/>
          <a:tailEnd type="triangle" w="med" len="med"/>
        </a:ln>
      </xdr:spPr>
    </xdr:sp>
    <xdr:clientData/>
  </xdr:twoCellAnchor>
  <xdr:twoCellAnchor>
    <xdr:from>
      <xdr:col>29</xdr:col>
      <xdr:colOff>0</xdr:colOff>
      <xdr:row>2</xdr:row>
      <xdr:rowOff>247650</xdr:rowOff>
    </xdr:from>
    <xdr:to>
      <xdr:col>30</xdr:col>
      <xdr:colOff>200025</xdr:colOff>
      <xdr:row>2</xdr:row>
      <xdr:rowOff>295275</xdr:rowOff>
    </xdr:to>
    <xdr:sp macro="" textlink="">
      <xdr:nvSpPr>
        <xdr:cNvPr id="39" name="Line 21">
          <a:extLst>
            <a:ext uri="{FF2B5EF4-FFF2-40B4-BE49-F238E27FC236}">
              <a16:creationId xmlns:a16="http://schemas.microsoft.com/office/drawing/2014/main" id="{00000000-0008-0000-0200-000027000000}"/>
            </a:ext>
          </a:extLst>
        </xdr:cNvPr>
        <xdr:cNvSpPr>
          <a:spLocks noChangeShapeType="1"/>
        </xdr:cNvSpPr>
      </xdr:nvSpPr>
      <xdr:spPr bwMode="auto">
        <a:xfrm flipH="1" flipV="1">
          <a:off x="6445250" y="1022350"/>
          <a:ext cx="409575" cy="47625"/>
        </a:xfrm>
        <a:prstGeom prst="line">
          <a:avLst/>
        </a:prstGeom>
        <a:ln>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28</xdr:col>
      <xdr:colOff>165100</xdr:colOff>
      <xdr:row>3</xdr:row>
      <xdr:rowOff>0</xdr:rowOff>
    </xdr:from>
    <xdr:to>
      <xdr:col>30</xdr:col>
      <xdr:colOff>184150</xdr:colOff>
      <xdr:row>3</xdr:row>
      <xdr:rowOff>101600</xdr:rowOff>
    </xdr:to>
    <xdr:sp macro="" textlink="">
      <xdr:nvSpPr>
        <xdr:cNvPr id="40" name="Line 17">
          <a:extLst>
            <a:ext uri="{FF2B5EF4-FFF2-40B4-BE49-F238E27FC236}">
              <a16:creationId xmlns:a16="http://schemas.microsoft.com/office/drawing/2014/main" id="{00000000-0008-0000-0200-000028000000}"/>
            </a:ext>
          </a:extLst>
        </xdr:cNvPr>
        <xdr:cNvSpPr>
          <a:spLocks noChangeShapeType="1"/>
        </xdr:cNvSpPr>
      </xdr:nvSpPr>
      <xdr:spPr bwMode="auto">
        <a:xfrm flipH="1">
          <a:off x="6438900" y="1333500"/>
          <a:ext cx="400050" cy="107950"/>
        </a:xfrm>
        <a:prstGeom prst="line">
          <a:avLst/>
        </a:prstGeom>
        <a:ln>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30</xdr:col>
      <xdr:colOff>114300</xdr:colOff>
      <xdr:row>2</xdr:row>
      <xdr:rowOff>82550</xdr:rowOff>
    </xdr:from>
    <xdr:to>
      <xdr:col>31</xdr:col>
      <xdr:colOff>101600</xdr:colOff>
      <xdr:row>5</xdr:row>
      <xdr:rowOff>222250</xdr:rowOff>
    </xdr:to>
    <xdr:sp macro="" textlink="">
      <xdr:nvSpPr>
        <xdr:cNvPr id="41" name="Text Box 19">
          <a:extLst>
            <a:ext uri="{FF2B5EF4-FFF2-40B4-BE49-F238E27FC236}">
              <a16:creationId xmlns:a16="http://schemas.microsoft.com/office/drawing/2014/main" id="{00000000-0008-0000-0200-000029000000}"/>
            </a:ext>
          </a:extLst>
        </xdr:cNvPr>
        <xdr:cNvSpPr txBox="1">
          <a:spLocks noChangeArrowheads="1"/>
        </xdr:cNvSpPr>
      </xdr:nvSpPr>
      <xdr:spPr bwMode="auto">
        <a:xfrm>
          <a:off x="6769100" y="857250"/>
          <a:ext cx="1219200" cy="1270000"/>
        </a:xfrm>
        <a:prstGeom prst="rect">
          <a:avLst/>
        </a:prstGeom>
        <a:solidFill>
          <a:srgbClr val="FFFFFF"/>
        </a:solidFill>
        <a:ln w="38100" cmpd="dbl">
          <a:solidFill>
            <a:srgbClr val="FF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「統計に用いる標準地域コード」による都道府県及び市区町村のコードを記入（</a:t>
          </a:r>
          <a:r>
            <a:rPr lang="en-US" altLang="ja-JP" sz="1000" b="0" i="0" strike="noStrike">
              <a:solidFill>
                <a:srgbClr val="FF0000"/>
              </a:solidFill>
              <a:latin typeface="ＭＳ Ｐゴシック"/>
              <a:ea typeface="ＭＳ Ｐゴシック"/>
            </a:rPr>
            <a:t>http://www.soumu.go.jp/toukei_toukatsu/index/seido/9-5.htm</a:t>
          </a:r>
          <a:r>
            <a:rPr lang="ja-JP" altLang="en-US" sz="1000" b="0" i="0" strike="noStrike">
              <a:solidFill>
                <a:srgbClr val="FF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23"/>
  <sheetViews>
    <sheetView tabSelected="1" view="pageBreakPreview" zoomScaleNormal="100" zoomScaleSheetLayoutView="100" workbookViewId="0">
      <selection activeCell="H4" sqref="H4:W4"/>
    </sheetView>
  </sheetViews>
  <sheetFormatPr defaultColWidth="9" defaultRowHeight="13"/>
  <cols>
    <col min="1" max="1" width="3" style="60" customWidth="1"/>
    <col min="2" max="2" width="3.453125" style="60" customWidth="1"/>
    <col min="3" max="3" width="6.36328125" style="60" customWidth="1"/>
    <col min="4" max="4" width="3.1796875" style="60" customWidth="1"/>
    <col min="5" max="5" width="3.90625" style="60" customWidth="1"/>
    <col min="6" max="6" width="3.1796875" style="60" customWidth="1"/>
    <col min="7" max="7" width="9.81640625" style="60" customWidth="1"/>
    <col min="8" max="8" width="2.08984375" style="60" customWidth="1"/>
    <col min="9" max="9" width="1.6328125" style="60" customWidth="1"/>
    <col min="10" max="10" width="8.90625" style="60" customWidth="1"/>
    <col min="11" max="20" width="2.453125" style="101" customWidth="1"/>
    <col min="21" max="24" width="2.453125" style="60" customWidth="1"/>
    <col min="25" max="27" width="2.453125" style="101" customWidth="1"/>
    <col min="28" max="29" width="2.453125" style="60" customWidth="1"/>
    <col min="30" max="30" width="3" style="60" customWidth="1"/>
    <col min="31" max="31" width="4.36328125" style="60" customWidth="1"/>
    <col min="32" max="32" width="11.6328125" style="215" bestFit="1" customWidth="1"/>
    <col min="33" max="33" width="17.1796875" style="102" bestFit="1" customWidth="1"/>
    <col min="34" max="34" width="9.36328125" style="102" customWidth="1"/>
    <col min="35" max="35" width="22.36328125" style="102" customWidth="1"/>
    <col min="36" max="38" width="3.81640625" style="60" hidden="1" customWidth="1"/>
    <col min="39" max="41" width="5.08984375" style="60" hidden="1" customWidth="1"/>
    <col min="42" max="44" width="3.81640625" style="60" hidden="1" customWidth="1"/>
    <col min="45" max="47" width="5.08984375" style="60" hidden="1" customWidth="1"/>
    <col min="48" max="50" width="3.81640625" style="60" hidden="1" customWidth="1"/>
    <col min="51" max="53" width="5.08984375" style="60" hidden="1" customWidth="1"/>
    <col min="54" max="56" width="3.81640625" style="60" hidden="1" customWidth="1"/>
    <col min="57" max="60" width="5.08984375" style="60" hidden="1" customWidth="1"/>
    <col min="61" max="61" width="10.6328125" style="60" hidden="1" customWidth="1"/>
    <col min="62" max="62" width="6" style="60" hidden="1" customWidth="1"/>
    <col min="63" max="63" width="9.6328125" style="60" hidden="1" customWidth="1"/>
    <col min="64" max="64" width="7.6328125" style="60" hidden="1" customWidth="1"/>
    <col min="65" max="65" width="1.1796875" style="60" hidden="1" customWidth="1"/>
    <col min="66" max="66" width="12" style="60" hidden="1" customWidth="1"/>
    <col min="67" max="67" width="9.6328125" style="60" hidden="1" customWidth="1"/>
    <col min="68" max="70" width="7.6328125" style="60" hidden="1" customWidth="1"/>
    <col min="71" max="71" width="4.453125" style="60" hidden="1" customWidth="1"/>
    <col min="72" max="74" width="9.1796875" style="60" hidden="1" customWidth="1"/>
    <col min="75" max="76" width="7.6328125" style="60" hidden="1" customWidth="1"/>
    <col min="77" max="77" width="4.90625" style="60" hidden="1" customWidth="1"/>
    <col min="78" max="78" width="3.453125" style="60" hidden="1" customWidth="1"/>
    <col min="79" max="80" width="0" style="60" hidden="1" customWidth="1"/>
    <col min="81" max="81" width="8.36328125" style="60" hidden="1" customWidth="1"/>
    <col min="82" max="82" width="7.36328125" style="60" hidden="1" customWidth="1"/>
    <col min="83" max="16384" width="9" style="60"/>
  </cols>
  <sheetData>
    <row r="1" spans="1:82" s="18" customFormat="1" ht="30.75" customHeight="1" thickBot="1">
      <c r="A1" s="419" t="s">
        <v>73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103"/>
      <c r="AF1" s="210"/>
      <c r="AG1" s="19"/>
      <c r="AH1" s="19"/>
      <c r="AI1" s="19"/>
    </row>
    <row r="2" spans="1:82" s="18" customFormat="1" ht="30.75" customHeight="1" thickTop="1">
      <c r="A2" s="106" t="s">
        <v>26</v>
      </c>
      <c r="B2" s="440" t="s">
        <v>226</v>
      </c>
      <c r="C2" s="441"/>
      <c r="D2" s="138" t="s">
        <v>76</v>
      </c>
      <c r="E2" s="423" t="s">
        <v>229</v>
      </c>
      <c r="F2" s="424"/>
      <c r="G2" s="425"/>
      <c r="H2" s="425"/>
      <c r="I2" s="425"/>
      <c r="J2" s="425"/>
      <c r="K2" s="425"/>
      <c r="L2" s="425"/>
      <c r="M2" s="425"/>
      <c r="N2" s="425"/>
      <c r="O2" s="425"/>
      <c r="P2" s="425"/>
      <c r="Q2" s="425"/>
      <c r="R2" s="426"/>
      <c r="S2" s="21" t="s">
        <v>79</v>
      </c>
      <c r="T2" s="175" t="s">
        <v>78</v>
      </c>
      <c r="U2" s="24"/>
      <c r="V2" s="24"/>
      <c r="W2" s="176"/>
      <c r="X2" s="23" t="s">
        <v>40</v>
      </c>
      <c r="Y2" s="115" t="s">
        <v>94</v>
      </c>
      <c r="Z2" s="116" t="s">
        <v>94</v>
      </c>
      <c r="AA2" s="116" t="s">
        <v>94</v>
      </c>
      <c r="AB2" s="116" t="s">
        <v>94</v>
      </c>
      <c r="AC2" s="117" t="s">
        <v>94</v>
      </c>
      <c r="AD2" s="108"/>
      <c r="AH2" s="484" t="s">
        <v>166</v>
      </c>
      <c r="AI2" s="485"/>
    </row>
    <row r="3" spans="1:82" s="18" customFormat="1" ht="31.5" customHeight="1" thickBot="1">
      <c r="A3" s="320" t="s">
        <v>64</v>
      </c>
      <c r="B3" s="321"/>
      <c r="C3" s="328"/>
      <c r="D3" s="329"/>
      <c r="E3" s="329"/>
      <c r="F3" s="329"/>
      <c r="G3" s="330"/>
      <c r="H3" s="331" t="s">
        <v>222</v>
      </c>
      <c r="I3" s="331"/>
      <c r="J3" s="331"/>
      <c r="K3" s="331"/>
      <c r="L3" s="331"/>
      <c r="M3" s="331"/>
      <c r="N3" s="331"/>
      <c r="O3" s="331"/>
      <c r="P3" s="331"/>
      <c r="Q3" s="331"/>
      <c r="R3" s="331"/>
      <c r="S3" s="331"/>
      <c r="T3" s="331"/>
      <c r="U3" s="331"/>
      <c r="V3" s="331"/>
      <c r="W3" s="332"/>
      <c r="X3" s="203" t="s">
        <v>80</v>
      </c>
      <c r="Y3" s="177" t="s">
        <v>94</v>
      </c>
      <c r="Z3" s="178" t="s">
        <v>95</v>
      </c>
      <c r="AA3" s="178" t="s">
        <v>95</v>
      </c>
      <c r="AB3" s="178" t="s">
        <v>95</v>
      </c>
      <c r="AC3" s="234" t="s">
        <v>70</v>
      </c>
      <c r="AD3" s="25"/>
      <c r="AH3" s="486"/>
      <c r="AI3" s="487"/>
    </row>
    <row r="4" spans="1:82" s="18" customFormat="1" ht="31.5" customHeight="1" thickTop="1">
      <c r="A4" s="323" t="s">
        <v>67</v>
      </c>
      <c r="B4" s="324"/>
      <c r="C4" s="333"/>
      <c r="D4" s="334"/>
      <c r="E4" s="334"/>
      <c r="F4" s="334"/>
      <c r="G4" s="335"/>
      <c r="H4" s="336" t="s">
        <v>222</v>
      </c>
      <c r="I4" s="337"/>
      <c r="J4" s="337"/>
      <c r="K4" s="337"/>
      <c r="L4" s="337"/>
      <c r="M4" s="337"/>
      <c r="N4" s="337"/>
      <c r="O4" s="337"/>
      <c r="P4" s="337"/>
      <c r="Q4" s="337"/>
      <c r="R4" s="337"/>
      <c r="S4" s="337"/>
      <c r="T4" s="337"/>
      <c r="U4" s="337"/>
      <c r="V4" s="337"/>
      <c r="W4" s="338"/>
      <c r="X4" s="222" t="s">
        <v>55</v>
      </c>
      <c r="Y4" s="220"/>
      <c r="Z4" s="219"/>
      <c r="AA4" s="219"/>
      <c r="AB4" s="219"/>
      <c r="AC4" s="221"/>
      <c r="AD4" s="25"/>
      <c r="AF4" s="211"/>
      <c r="AG4"/>
      <c r="AH4"/>
      <c r="AI4"/>
      <c r="AJ4"/>
      <c r="AK4"/>
      <c r="AL4"/>
      <c r="AM4"/>
      <c r="AN4"/>
      <c r="AO4"/>
      <c r="AP4"/>
      <c r="AQ4"/>
      <c r="AR4"/>
      <c r="AS4"/>
      <c r="AT4"/>
      <c r="AU4"/>
      <c r="AV4"/>
    </row>
    <row r="5" spans="1:82" s="18" customFormat="1" ht="21.75" customHeight="1">
      <c r="A5" s="320" t="s">
        <v>82</v>
      </c>
      <c r="B5" s="321"/>
      <c r="C5" s="420"/>
      <c r="D5" s="421"/>
      <c r="E5" s="422"/>
      <c r="F5" s="445"/>
      <c r="G5" s="446"/>
      <c r="H5" s="28" t="s">
        <v>41</v>
      </c>
      <c r="I5" s="442" t="s">
        <v>225</v>
      </c>
      <c r="J5" s="443"/>
      <c r="K5" s="444"/>
      <c r="L5" s="449" t="s">
        <v>27</v>
      </c>
      <c r="M5" s="450"/>
      <c r="N5" s="450"/>
      <c r="O5" s="450"/>
      <c r="P5" s="450"/>
      <c r="Q5" s="451"/>
      <c r="R5" s="396" t="s">
        <v>28</v>
      </c>
      <c r="S5" s="397"/>
      <c r="T5" s="397"/>
      <c r="U5" s="397"/>
      <c r="V5" s="397"/>
      <c r="W5" s="398"/>
      <c r="X5" s="415" t="s">
        <v>77</v>
      </c>
      <c r="Y5" s="403"/>
      <c r="Z5" s="403"/>
      <c r="AA5" s="403"/>
      <c r="AB5" s="403"/>
      <c r="AC5" s="416"/>
      <c r="AD5" s="109"/>
      <c r="AF5" s="212" t="s">
        <v>114</v>
      </c>
      <c r="AG5" s="217">
        <v>46141</v>
      </c>
      <c r="AH5" s="180" t="s">
        <v>111</v>
      </c>
      <c r="AI5"/>
      <c r="AJ5"/>
      <c r="AK5"/>
      <c r="AL5"/>
      <c r="AM5"/>
      <c r="AN5"/>
      <c r="AO5"/>
      <c r="AP5"/>
      <c r="AQ5"/>
      <c r="AR5"/>
      <c r="AS5"/>
      <c r="AT5"/>
      <c r="AU5"/>
      <c r="AV5"/>
    </row>
    <row r="6" spans="1:82" s="18" customFormat="1" ht="30.75" customHeight="1">
      <c r="A6" s="399" t="s">
        <v>54</v>
      </c>
      <c r="B6" s="400"/>
      <c r="C6" s="434"/>
      <c r="D6" s="435"/>
      <c r="E6" s="436"/>
      <c r="F6" s="447"/>
      <c r="G6" s="448"/>
      <c r="H6" s="209" t="str">
        <f>IF($AG$6=2,"女","男")</f>
        <v>男</v>
      </c>
      <c r="I6" s="396"/>
      <c r="J6" s="397"/>
      <c r="K6" s="398"/>
      <c r="L6" s="396"/>
      <c r="M6" s="397"/>
      <c r="N6" s="397"/>
      <c r="O6" s="397"/>
      <c r="P6" s="397"/>
      <c r="Q6" s="398"/>
      <c r="R6" s="414"/>
      <c r="S6" s="397"/>
      <c r="T6" s="397"/>
      <c r="U6" s="397"/>
      <c r="V6" s="397"/>
      <c r="W6" s="398"/>
      <c r="X6" s="437"/>
      <c r="Y6" s="438"/>
      <c r="Z6" s="438"/>
      <c r="AA6" s="438"/>
      <c r="AB6" s="438"/>
      <c r="AC6" s="439"/>
      <c r="AD6" s="110"/>
      <c r="AF6" s="213" t="s">
        <v>86</v>
      </c>
      <c r="AG6" s="213"/>
      <c r="AH6" s="150" t="s">
        <v>87</v>
      </c>
      <c r="AI6" s="19" t="s">
        <v>90</v>
      </c>
    </row>
    <row r="7" spans="1:82" s="18" customFormat="1" ht="21" customHeight="1">
      <c r="A7" s="323" t="s">
        <v>25</v>
      </c>
      <c r="B7" s="324"/>
      <c r="C7" s="318"/>
      <c r="D7" s="318"/>
      <c r="E7" s="319"/>
      <c r="F7" s="319"/>
      <c r="G7" s="319"/>
      <c r="H7" s="405" t="str">
        <f>CONCATENATE("（",AG7,"歳）")</f>
        <v>（126歳）</v>
      </c>
      <c r="I7" s="405"/>
      <c r="J7" s="406"/>
      <c r="K7" s="481"/>
      <c r="L7" s="482"/>
      <c r="M7" s="482"/>
      <c r="N7" s="482"/>
      <c r="O7" s="482"/>
      <c r="P7" s="482"/>
      <c r="Q7" s="482"/>
      <c r="R7" s="482"/>
      <c r="S7" s="482"/>
      <c r="T7" s="482"/>
      <c r="U7" s="482"/>
      <c r="V7" s="482"/>
      <c r="W7" s="482"/>
      <c r="X7" s="482"/>
      <c r="Y7" s="482"/>
      <c r="Z7" s="482"/>
      <c r="AA7" s="482"/>
      <c r="AB7" s="482"/>
      <c r="AC7" s="483"/>
      <c r="AD7" s="105"/>
      <c r="AF7" s="210" t="s">
        <v>34</v>
      </c>
      <c r="AG7" s="29">
        <f>DATEDIF(C7,AG5+1,"y")</f>
        <v>126</v>
      </c>
      <c r="AH7" s="29"/>
      <c r="AI7" s="19"/>
    </row>
    <row r="8" spans="1:82" s="18" customFormat="1" ht="20.25" customHeight="1">
      <c r="A8" s="320" t="s">
        <v>65</v>
      </c>
      <c r="B8" s="321"/>
      <c r="C8" s="407"/>
      <c r="D8" s="408"/>
      <c r="E8" s="408"/>
      <c r="F8" s="408"/>
      <c r="G8" s="408"/>
      <c r="H8" s="408"/>
      <c r="I8" s="408"/>
      <c r="J8" s="408"/>
      <c r="K8" s="408"/>
      <c r="L8" s="408"/>
      <c r="M8" s="408"/>
      <c r="N8" s="408"/>
      <c r="O8" s="409"/>
      <c r="P8" s="396" t="s">
        <v>30</v>
      </c>
      <c r="Q8" s="397"/>
      <c r="R8" s="397"/>
      <c r="S8" s="397"/>
      <c r="T8" s="397"/>
      <c r="U8" s="397"/>
      <c r="V8" s="398"/>
      <c r="W8" s="60"/>
      <c r="X8" s="60"/>
      <c r="Y8" s="60"/>
      <c r="Z8" s="60"/>
      <c r="AA8" s="60"/>
      <c r="AB8" s="60"/>
      <c r="AC8" s="206"/>
      <c r="AD8" s="108"/>
      <c r="AF8" s="214"/>
      <c r="AH8" s="19"/>
      <c r="AI8" s="19"/>
    </row>
    <row r="9" spans="1:82" s="18" customFormat="1" ht="21" customHeight="1">
      <c r="A9" s="399" t="s">
        <v>66</v>
      </c>
      <c r="B9" s="400"/>
      <c r="C9" s="325"/>
      <c r="D9" s="326"/>
      <c r="E9" s="326"/>
      <c r="F9" s="326"/>
      <c r="G9" s="326"/>
      <c r="H9" s="326"/>
      <c r="I9" s="326"/>
      <c r="J9" s="326"/>
      <c r="K9" s="326"/>
      <c r="L9" s="326"/>
      <c r="M9" s="326"/>
      <c r="N9" s="326"/>
      <c r="O9" s="327"/>
      <c r="P9" s="410" t="s">
        <v>224</v>
      </c>
      <c r="Q9" s="411"/>
      <c r="R9" s="411"/>
      <c r="S9" s="411"/>
      <c r="T9" s="411"/>
      <c r="U9" s="411"/>
      <c r="V9" s="321"/>
      <c r="W9" s="60"/>
      <c r="X9" s="60"/>
      <c r="Y9" s="60"/>
      <c r="Z9" s="60"/>
      <c r="AA9" s="60"/>
      <c r="AB9" s="60"/>
      <c r="AC9" s="74"/>
      <c r="AD9" s="111"/>
      <c r="AF9" s="210"/>
      <c r="AG9" s="19"/>
      <c r="AH9" s="19"/>
      <c r="AI9" s="19"/>
    </row>
    <row r="10" spans="1:82" s="18" customFormat="1" ht="21" customHeight="1">
      <c r="A10" s="323" t="s">
        <v>72</v>
      </c>
      <c r="B10" s="324"/>
      <c r="C10" s="328" t="s">
        <v>219</v>
      </c>
      <c r="D10" s="403"/>
      <c r="E10" s="403"/>
      <c r="F10" s="403"/>
      <c r="G10" s="403"/>
      <c r="H10" s="403"/>
      <c r="I10" s="403"/>
      <c r="J10" s="403"/>
      <c r="K10" s="403"/>
      <c r="L10" s="403"/>
      <c r="M10" s="403"/>
      <c r="N10" s="403"/>
      <c r="O10" s="404"/>
      <c r="P10" s="412"/>
      <c r="Q10" s="413"/>
      <c r="R10" s="413"/>
      <c r="S10" s="413"/>
      <c r="T10" s="413"/>
      <c r="U10" s="413"/>
      <c r="V10" s="400"/>
      <c r="W10" s="60"/>
      <c r="X10" s="60"/>
      <c r="Y10" s="60"/>
      <c r="Z10" s="60"/>
      <c r="AA10" s="60"/>
      <c r="AB10" s="60"/>
      <c r="AC10" s="207"/>
      <c r="AD10" s="111"/>
      <c r="AF10" s="488" t="s">
        <v>167</v>
      </c>
      <c r="AG10" s="488"/>
      <c r="AH10" s="19"/>
      <c r="AI10" s="19"/>
      <c r="BR10" s="31" t="s">
        <v>12</v>
      </c>
      <c r="BS10" s="32"/>
      <c r="BT10" s="32"/>
      <c r="BU10" s="32"/>
      <c r="BV10" s="32"/>
      <c r="BW10" s="32"/>
      <c r="BX10" s="33"/>
      <c r="BY10" s="34" t="s">
        <v>8</v>
      </c>
      <c r="BZ10" s="35"/>
      <c r="CA10" s="35"/>
      <c r="CB10" s="35"/>
      <c r="CC10" s="35"/>
      <c r="CD10" s="36"/>
    </row>
    <row r="11" spans="1:82" s="18" customFormat="1" ht="13.5" customHeight="1">
      <c r="A11" s="37" t="s">
        <v>19</v>
      </c>
      <c r="B11" s="339" t="s">
        <v>20</v>
      </c>
      <c r="C11" s="340"/>
      <c r="D11" s="340"/>
      <c r="E11" s="340"/>
      <c r="F11" s="340"/>
      <c r="G11" s="341"/>
      <c r="H11" s="401" t="s">
        <v>23</v>
      </c>
      <c r="I11" s="340"/>
      <c r="J11" s="341"/>
      <c r="K11" s="247" t="s">
        <v>24</v>
      </c>
      <c r="L11" s="402"/>
      <c r="M11" s="402"/>
      <c r="N11" s="107" t="s">
        <v>29</v>
      </c>
      <c r="O11" s="110"/>
      <c r="P11" s="25"/>
      <c r="Q11" s="25"/>
      <c r="R11" s="25"/>
      <c r="S11" s="25"/>
      <c r="T11" s="25"/>
      <c r="U11" s="25"/>
      <c r="V11" s="25"/>
      <c r="W11" s="11"/>
      <c r="X11" s="11"/>
      <c r="Y11" s="11"/>
      <c r="Z11" s="11"/>
      <c r="AA11" s="11"/>
      <c r="AB11" s="11"/>
      <c r="AC11" s="26"/>
      <c r="AD11" s="25"/>
      <c r="AE11" s="25"/>
      <c r="AF11" s="489"/>
      <c r="AG11" s="489"/>
      <c r="AH11" s="19"/>
      <c r="AI11" s="19"/>
      <c r="AJ11" s="38" t="s">
        <v>9</v>
      </c>
      <c r="AK11" s="39"/>
      <c r="AL11" s="39"/>
      <c r="AM11" s="39"/>
      <c r="AN11" s="39"/>
      <c r="AO11" s="40"/>
      <c r="AP11" s="34" t="s">
        <v>10</v>
      </c>
      <c r="AQ11" s="35"/>
      <c r="AR11" s="35"/>
      <c r="AS11" s="35"/>
      <c r="AT11" s="35"/>
      <c r="AU11" s="36"/>
      <c r="AV11" s="41" t="s">
        <v>13</v>
      </c>
      <c r="AW11" s="42"/>
      <c r="AX11" s="42"/>
      <c r="AY11" s="42"/>
      <c r="AZ11" s="42"/>
      <c r="BA11" s="43"/>
      <c r="BB11" s="31" t="s">
        <v>14</v>
      </c>
      <c r="BC11" s="32"/>
      <c r="BD11" s="32"/>
      <c r="BE11" s="32"/>
      <c r="BF11" s="32"/>
      <c r="BG11" s="33"/>
      <c r="BI11" s="18" t="s">
        <v>112</v>
      </c>
      <c r="BK11" s="18" t="s">
        <v>0</v>
      </c>
      <c r="BL11" s="18" t="s">
        <v>11</v>
      </c>
      <c r="BN11" s="18" t="s">
        <v>0</v>
      </c>
      <c r="BO11" s="18" t="s">
        <v>1</v>
      </c>
      <c r="BR11" s="44" t="s">
        <v>2</v>
      </c>
      <c r="BS11" s="27" t="s">
        <v>3</v>
      </c>
      <c r="BT11" s="27" t="s">
        <v>4</v>
      </c>
      <c r="BU11" s="27"/>
      <c r="BV11" s="27" t="s">
        <v>5</v>
      </c>
      <c r="BW11" s="27" t="s">
        <v>6</v>
      </c>
      <c r="BX11" s="30" t="s">
        <v>7</v>
      </c>
      <c r="BY11" s="44" t="s">
        <v>2</v>
      </c>
      <c r="BZ11" s="27" t="s">
        <v>3</v>
      </c>
      <c r="CA11" s="27" t="s">
        <v>4</v>
      </c>
      <c r="CB11" s="27" t="s">
        <v>5</v>
      </c>
      <c r="CC11" s="27" t="s">
        <v>6</v>
      </c>
      <c r="CD11" s="30" t="s">
        <v>7</v>
      </c>
    </row>
    <row r="12" spans="1:82" ht="12.75" customHeight="1">
      <c r="A12" s="305"/>
      <c r="B12" s="299"/>
      <c r="C12" s="429"/>
      <c r="D12" s="429"/>
      <c r="E12" s="429"/>
      <c r="F12" s="429"/>
      <c r="G12" s="430"/>
      <c r="H12" s="4" t="s">
        <v>21</v>
      </c>
      <c r="I12" s="142"/>
      <c r="J12" s="230"/>
      <c r="K12" s="278" t="str">
        <f>IF($J12&lt;&gt;"",IF($AF12="0-",AP12,IF($AF12="+0",AV12,IF($AF12="+-",BB12,AJ12))),"")</f>
        <v/>
      </c>
      <c r="L12" s="292" t="str">
        <f>IF($J12&lt;&gt;"",IF($AF12="0-",AQ12,IF($AF12="+0",AW12,IF($AF12="+-",BC12,AK12))),"")</f>
        <v/>
      </c>
      <c r="M12" s="348" t="str">
        <f>IF($J12&lt;&gt;"",IF($AF12="0-",AR12,IF($AF12="+0",AX12,IF($AF12="+-",BD12,AL12))),"")</f>
        <v/>
      </c>
      <c r="N12" s="472" t="s">
        <v>221</v>
      </c>
      <c r="O12" s="473"/>
      <c r="P12" s="473"/>
      <c r="Q12" s="473"/>
      <c r="R12" s="473"/>
      <c r="S12" s="473"/>
      <c r="T12" s="473"/>
      <c r="U12" s="473"/>
      <c r="V12" s="473"/>
      <c r="W12" s="473"/>
      <c r="X12" s="473"/>
      <c r="Y12" s="473"/>
      <c r="Z12" s="473"/>
      <c r="AA12" s="473"/>
      <c r="AB12" s="473"/>
      <c r="AC12" s="474"/>
      <c r="AD12" s="59"/>
      <c r="AE12" s="67"/>
      <c r="AF12" s="276"/>
      <c r="AG12" s="274" t="str">
        <f>IF(AF12&lt;&gt;"",VLOOKUP(AF12,$AH$12:$AI$15,2),"")</f>
        <v/>
      </c>
      <c r="AH12" s="47"/>
      <c r="AI12" s="48" t="s">
        <v>18</v>
      </c>
      <c r="AJ12" s="49">
        <f>IF(AN12&gt;=12,DATEDIF(BK12,BN12,"y")+1,DATEDIF(BK12,BN12,"y"))</f>
        <v>0</v>
      </c>
      <c r="AK12" s="49">
        <f>IF(AN12&gt;=12,AN12-12,AN12)</f>
        <v>0</v>
      </c>
      <c r="AL12" s="50" t="str">
        <f>IF(AO12&lt;=15,"半",0)</f>
        <v>半</v>
      </c>
      <c r="AM12" s="51">
        <f>DATEDIF(BK12,BN12,"y")</f>
        <v>0</v>
      </c>
      <c r="AN12" s="52">
        <f>IF(AO12&gt;=16,DATEDIF(BK12,BN12,"ym")+1,DATEDIF(BK12,BN12,"ym"))</f>
        <v>0</v>
      </c>
      <c r="AO12" s="53">
        <f>DATEDIF(BK12,BN12,"md")</f>
        <v>14</v>
      </c>
      <c r="AP12" s="54" t="e">
        <f>IF(AT12&gt;=12,DATEDIF(BK12,BO12,"y")+1,DATEDIF(BK12,BO12,"y"))</f>
        <v>#NUM!</v>
      </c>
      <c r="AQ12" s="54" t="e">
        <f>IF(AT12&gt;=12,AT12-12,AT12)</f>
        <v>#NUM!</v>
      </c>
      <c r="AR12" s="55" t="e">
        <f>IF(AU12&lt;=15,"半",0)</f>
        <v>#NUM!</v>
      </c>
      <c r="AS12" s="56" t="e">
        <f>DATEDIF(BK12,BO12,"y")</f>
        <v>#NUM!</v>
      </c>
      <c r="AT12" s="57" t="e">
        <f>IF(AU12&gt;=16,DATEDIF(BK12,BO12,"ym")+1,DATEDIF(BK12,BO12,"ym"))</f>
        <v>#NUM!</v>
      </c>
      <c r="AU12" s="58" t="e">
        <f>DATEDIF(BK12,BO12,"md")</f>
        <v>#NUM!</v>
      </c>
      <c r="AV12" s="54" t="e">
        <f>IF(AZ12&gt;=12,DATEDIF(BL12,BN12,"y")+1,DATEDIF(BL12,BN12,"y"))</f>
        <v>#NUM!</v>
      </c>
      <c r="AW12" s="54" t="e">
        <f>IF(AZ12&gt;=12,AZ12-12,AZ12)</f>
        <v>#NUM!</v>
      </c>
      <c r="AX12" s="55" t="e">
        <f>IF(BA12&lt;=15,"半",0)</f>
        <v>#NUM!</v>
      </c>
      <c r="AY12" s="56" t="e">
        <f>DATEDIF(BL12,BN12,"y")</f>
        <v>#NUM!</v>
      </c>
      <c r="AZ12" s="57" t="e">
        <f>IF(BA12&gt;=16,DATEDIF(BL12,BN12,"ym")+1,DATEDIF(BL12,BN12,"ym"))</f>
        <v>#NUM!</v>
      </c>
      <c r="BA12" s="57" t="e">
        <f>DATEDIF(BL12,BN12,"md")</f>
        <v>#NUM!</v>
      </c>
      <c r="BB12" s="54" t="e">
        <f>IF(BF12&gt;=12,DATEDIF(BL12,BO12,"y")+1,DATEDIF(BL12,BO12,"y"))</f>
        <v>#NUM!</v>
      </c>
      <c r="BC12" s="54" t="e">
        <f>IF(BF12&gt;=12,BF12-12,BF12)</f>
        <v>#NUM!</v>
      </c>
      <c r="BD12" s="55" t="e">
        <f>IF(BG12&lt;=15,"半",0)</f>
        <v>#NUM!</v>
      </c>
      <c r="BE12" s="56" t="e">
        <f>DATEDIF(BL12,BO12,"y")</f>
        <v>#NUM!</v>
      </c>
      <c r="BF12" s="57" t="e">
        <f>IF(BG12&gt;=16,DATEDIF(BL12,BO12,"ym")+1,DATEDIF(BL12,BO12,"ym"))</f>
        <v>#NUM!</v>
      </c>
      <c r="BG12" s="58" t="e">
        <f>DATEDIF(BL12,BO12,"md")</f>
        <v>#NUM!</v>
      </c>
      <c r="BH12" s="52"/>
      <c r="BI12" s="59">
        <f>IF(J13="現在",$AG$5,J13)</f>
        <v>0</v>
      </c>
      <c r="BJ12" s="60">
        <v>0</v>
      </c>
      <c r="BK12" s="61">
        <f>IF(DAY(J12)&lt;=15,J12-DAY(J12)+1,J12-DAY(J12)+16)</f>
        <v>1</v>
      </c>
      <c r="BL12" s="61">
        <f>IF(DAY(BK12)=1,BK12+15,BU12)</f>
        <v>16</v>
      </c>
      <c r="BM12" s="62"/>
      <c r="BN12" s="181">
        <f>IF(CD12&gt;=16,CB12,IF(J13="現在",$AG$5-CD12+15,J13-CD12+15))</f>
        <v>15</v>
      </c>
      <c r="BO12" s="63">
        <f>IF(DAY(BN12)=15,BN12-DAY(BN12),BN12-DAY(BN12)+15)</f>
        <v>0</v>
      </c>
      <c r="BP12" s="62"/>
      <c r="BQ12" s="62"/>
      <c r="BR12" s="60">
        <f>YEAR(J12)</f>
        <v>1900</v>
      </c>
      <c r="BS12" s="64">
        <f>MONTH(J12)+1</f>
        <v>2</v>
      </c>
      <c r="BT12" s="65" t="str">
        <f>CONCATENATE(BR12,"/",BS12,"/",1)</f>
        <v>1900/2/1</v>
      </c>
      <c r="BU12" s="65">
        <f>BT12+1-1</f>
        <v>32</v>
      </c>
      <c r="BV12" s="65">
        <f>BT12-1</f>
        <v>31</v>
      </c>
      <c r="BW12" s="60">
        <f>DAY(BV12)</f>
        <v>31</v>
      </c>
      <c r="BX12" s="60">
        <f>DAY(J12)</f>
        <v>0</v>
      </c>
      <c r="BY12" s="60">
        <f>YEAR(BI12)</f>
        <v>1900</v>
      </c>
      <c r="BZ12" s="64">
        <f>IF(MONTH(BI12)=12,MONTH(BI12)-12+1,MONTH(BI12)+1)</f>
        <v>2</v>
      </c>
      <c r="CA12" s="65" t="str">
        <f>IF(BZ12=1,CONCATENATE(BY12+1,"/",BZ12,"/",1),CONCATENATE(BY12,"/",BZ12,"/",1))</f>
        <v>1900/2/1</v>
      </c>
      <c r="CB12" s="65">
        <f>CA12-1</f>
        <v>31</v>
      </c>
      <c r="CC12" s="60">
        <f>DAY(CB12)</f>
        <v>31</v>
      </c>
      <c r="CD12" s="60">
        <f>DAY(BI12)</f>
        <v>0</v>
      </c>
    </row>
    <row r="13" spans="1:82" ht="12.75" customHeight="1">
      <c r="A13" s="307"/>
      <c r="B13" s="431"/>
      <c r="C13" s="432"/>
      <c r="D13" s="432"/>
      <c r="E13" s="432"/>
      <c r="F13" s="432"/>
      <c r="G13" s="433"/>
      <c r="H13" s="3" t="s">
        <v>22</v>
      </c>
      <c r="I13" s="3"/>
      <c r="J13" s="231"/>
      <c r="K13" s="279"/>
      <c r="L13" s="293"/>
      <c r="M13" s="349"/>
      <c r="N13" s="472"/>
      <c r="O13" s="473"/>
      <c r="P13" s="473"/>
      <c r="Q13" s="473"/>
      <c r="R13" s="473"/>
      <c r="S13" s="473"/>
      <c r="T13" s="473"/>
      <c r="U13" s="473"/>
      <c r="V13" s="473"/>
      <c r="W13" s="473"/>
      <c r="X13" s="473"/>
      <c r="Y13" s="473"/>
      <c r="Z13" s="473"/>
      <c r="AA13" s="473"/>
      <c r="AB13" s="473"/>
      <c r="AC13" s="474"/>
      <c r="AD13" s="59"/>
      <c r="AE13" s="67"/>
      <c r="AF13" s="277"/>
      <c r="AG13" s="275"/>
      <c r="AH13" s="47" t="s">
        <v>113</v>
      </c>
      <c r="AI13" s="47" t="s">
        <v>17</v>
      </c>
      <c r="AJ13" s="49"/>
      <c r="AK13" s="49"/>
      <c r="AL13" s="50"/>
      <c r="AM13" s="51"/>
      <c r="AN13" s="52"/>
      <c r="AO13" s="53"/>
      <c r="AP13" s="54"/>
      <c r="AQ13" s="54"/>
      <c r="AR13" s="55"/>
      <c r="AS13" s="51"/>
      <c r="AT13" s="52"/>
      <c r="AU13" s="53"/>
      <c r="AV13" s="54"/>
      <c r="AW13" s="54"/>
      <c r="AX13" s="55"/>
      <c r="AY13" s="51"/>
      <c r="AZ13" s="52"/>
      <c r="BA13" s="52"/>
      <c r="BB13" s="54"/>
      <c r="BC13" s="54"/>
      <c r="BD13" s="55"/>
      <c r="BE13" s="51"/>
      <c r="BF13" s="52"/>
      <c r="BG13" s="53"/>
      <c r="BH13" s="52"/>
      <c r="BI13" s="59"/>
      <c r="BK13" s="61"/>
      <c r="BL13" s="61"/>
      <c r="BM13" s="62"/>
      <c r="BN13" s="63"/>
      <c r="BO13" s="63"/>
      <c r="BP13" s="62"/>
      <c r="BQ13" s="62"/>
      <c r="BS13" s="64"/>
      <c r="BT13" s="65"/>
      <c r="BU13" s="65"/>
      <c r="BV13" s="65"/>
      <c r="BZ13" s="64"/>
      <c r="CA13" s="65"/>
      <c r="CB13" s="65"/>
    </row>
    <row r="14" spans="1:82" ht="12.75" customHeight="1">
      <c r="A14" s="305"/>
      <c r="B14" s="299"/>
      <c r="C14" s="300"/>
      <c r="D14" s="300"/>
      <c r="E14" s="300"/>
      <c r="F14" s="300"/>
      <c r="G14" s="301"/>
      <c r="H14" s="200" t="s">
        <v>21</v>
      </c>
      <c r="I14" s="201"/>
      <c r="J14" s="230"/>
      <c r="K14" s="278" t="str">
        <f>IF($J14&lt;&gt;"",IF($AF14="0-",AP14,IF($AF14="+0",AV14,IF($AF14="+-",BB14,AJ14))),"")</f>
        <v/>
      </c>
      <c r="L14" s="292" t="str">
        <f>IF($J14&lt;&gt;"",IF($AF14="0-",AQ14,IF($AF14="+0",AW14,IF($AF14="+-",BC14,AK14))),"")</f>
        <v/>
      </c>
      <c r="M14" s="348" t="str">
        <f>IF($J14&lt;&gt;"",IF($AF14="0-",AR14,IF($AF14="+0",AX14,IF($AF14="+-",BD14,AL14))),"")</f>
        <v/>
      </c>
      <c r="N14" s="472"/>
      <c r="O14" s="473"/>
      <c r="P14" s="473"/>
      <c r="Q14" s="473"/>
      <c r="R14" s="473"/>
      <c r="S14" s="473"/>
      <c r="T14" s="473"/>
      <c r="U14" s="473"/>
      <c r="V14" s="473"/>
      <c r="W14" s="473"/>
      <c r="X14" s="473"/>
      <c r="Y14" s="473"/>
      <c r="Z14" s="473"/>
      <c r="AA14" s="473"/>
      <c r="AB14" s="473"/>
      <c r="AC14" s="474"/>
      <c r="AD14" s="59"/>
      <c r="AE14" s="67"/>
      <c r="AF14" s="276"/>
      <c r="AG14" s="274" t="str">
        <f>IF(AF14&lt;&gt;"",VLOOKUP(AF14,$AH$12:$AI$15,2),"")</f>
        <v/>
      </c>
      <c r="AH14" s="47" t="s">
        <v>104</v>
      </c>
      <c r="AI14" s="47" t="s">
        <v>16</v>
      </c>
      <c r="AJ14" s="54">
        <f>IF(AN14&gt;=12,DATEDIF(BK14,BN14,"y")+1,DATEDIF(BK14,BN14,"y"))</f>
        <v>0</v>
      </c>
      <c r="AK14" s="54">
        <f>IF(AN14&gt;=12,AN14-12,AN14)</f>
        <v>0</v>
      </c>
      <c r="AL14" s="55" t="str">
        <f>IF(AO14&lt;=15,"半",0)</f>
        <v>半</v>
      </c>
      <c r="AM14" s="51">
        <f>DATEDIF(BK14,BN14,"y")</f>
        <v>0</v>
      </c>
      <c r="AN14" s="52">
        <f>IF(AO14&gt;=16,DATEDIF(BK14,BN14,"ym")+1,DATEDIF(BK14,BN14,"ym"))</f>
        <v>0</v>
      </c>
      <c r="AO14" s="53">
        <f>DATEDIF(BK14,BN14,"md")</f>
        <v>14</v>
      </c>
      <c r="AP14" s="54" t="e">
        <f>IF(AT14&gt;=12,DATEDIF(BK14,BO14,"y")+1,DATEDIF(BK14,BO14,"y"))</f>
        <v>#NUM!</v>
      </c>
      <c r="AQ14" s="54" t="e">
        <f>IF(AT14&gt;=12,AT14-12,AT14)</f>
        <v>#NUM!</v>
      </c>
      <c r="AR14" s="55" t="e">
        <f>IF(AU14&lt;=15,"半",0)</f>
        <v>#NUM!</v>
      </c>
      <c r="AS14" s="51" t="e">
        <f>DATEDIF(BK14,BO14,"y")</f>
        <v>#NUM!</v>
      </c>
      <c r="AT14" s="52" t="e">
        <f>IF(AU14&gt;=16,DATEDIF(BK14,BO14,"ym")+1,DATEDIF(BK14,BO14,"ym"))</f>
        <v>#NUM!</v>
      </c>
      <c r="AU14" s="53" t="e">
        <f>DATEDIF(BK14,BO14,"md")</f>
        <v>#NUM!</v>
      </c>
      <c r="AV14" s="54" t="e">
        <f>IF(AZ14&gt;=12,DATEDIF(BL14,BN14,"y")+1,DATEDIF(BL14,BN14,"y"))</f>
        <v>#NUM!</v>
      </c>
      <c r="AW14" s="54" t="e">
        <f>IF(AZ14&gt;=12,AZ14-12,AZ14)</f>
        <v>#NUM!</v>
      </c>
      <c r="AX14" s="55" t="e">
        <f>IF(BA14&lt;=15,"半",0)</f>
        <v>#NUM!</v>
      </c>
      <c r="AY14" s="51" t="e">
        <f>DATEDIF(BL14,BN14,"y")</f>
        <v>#NUM!</v>
      </c>
      <c r="AZ14" s="52" t="e">
        <f>IF(BA14&gt;=16,DATEDIF(BL14,BN14,"ym")+1,DATEDIF(BL14,BN14,"ym"))</f>
        <v>#NUM!</v>
      </c>
      <c r="BA14" s="52" t="e">
        <f>DATEDIF(BL14,BN14,"md")</f>
        <v>#NUM!</v>
      </c>
      <c r="BB14" s="54" t="e">
        <f>IF(BF14&gt;=12,DATEDIF(BL14,BO14,"y")+1,DATEDIF(BL14,BO14,"y"))</f>
        <v>#NUM!</v>
      </c>
      <c r="BC14" s="54" t="e">
        <f>IF(BF14&gt;=12,BF14-12,BF14)</f>
        <v>#NUM!</v>
      </c>
      <c r="BD14" s="55" t="e">
        <f>IF(BG14&lt;=15,"半",0)</f>
        <v>#NUM!</v>
      </c>
      <c r="BE14" s="51" t="e">
        <f>DATEDIF(BL14,BO14,"y")</f>
        <v>#NUM!</v>
      </c>
      <c r="BF14" s="52" t="e">
        <f>IF(BG14&gt;=16,DATEDIF(BL14,BO14,"ym")+1,DATEDIF(BL14,BO14,"ym"))</f>
        <v>#NUM!</v>
      </c>
      <c r="BG14" s="53" t="e">
        <f>DATEDIF(BL14,BO14,"md")</f>
        <v>#NUM!</v>
      </c>
      <c r="BH14" s="52"/>
      <c r="BI14" s="59">
        <f>IF(J15="現在",$AG$5,J15)</f>
        <v>0</v>
      </c>
      <c r="BJ14" s="52">
        <v>1</v>
      </c>
      <c r="BK14" s="61">
        <f>IF(DAY(J14)&lt;=15,J14-DAY(J14)+1,J14-DAY(J14)+16)</f>
        <v>1</v>
      </c>
      <c r="BL14" s="61">
        <f>IF(DAY(BK14)=1,BK14+15,BU14)</f>
        <v>16</v>
      </c>
      <c r="BM14" s="62"/>
      <c r="BN14" s="181">
        <f>IF(CD14&gt;=16,CB14,IF(J15="現在",$AG$5-CD14+15,J15-CD14+15))</f>
        <v>15</v>
      </c>
      <c r="BO14" s="63">
        <f>IF(DAY(BN14)=15,BN14-DAY(BN14),BN14-DAY(BN14)+15)</f>
        <v>0</v>
      </c>
      <c r="BP14" s="62"/>
      <c r="BQ14" s="62"/>
      <c r="BR14" s="60">
        <f>YEAR(J14)</f>
        <v>1900</v>
      </c>
      <c r="BS14" s="64">
        <f>MONTH(J14)+1</f>
        <v>2</v>
      </c>
      <c r="BT14" s="65" t="str">
        <f>CONCATENATE(BR14,"/",BS14,"/",1)</f>
        <v>1900/2/1</v>
      </c>
      <c r="BU14" s="65">
        <f>BT14+1-1</f>
        <v>32</v>
      </c>
      <c r="BV14" s="65">
        <f>BT14-1</f>
        <v>31</v>
      </c>
      <c r="BW14" s="60">
        <f>DAY(BV14)</f>
        <v>31</v>
      </c>
      <c r="BX14" s="60">
        <f>DAY(J14)</f>
        <v>0</v>
      </c>
      <c r="BY14" s="60">
        <f>YEAR(BI14)</f>
        <v>1900</v>
      </c>
      <c r="BZ14" s="64">
        <f>IF(MONTH(BI14)=12,MONTH(BI14)-12+1,MONTH(BI14)+1)</f>
        <v>2</v>
      </c>
      <c r="CA14" s="65" t="str">
        <f>IF(BZ14=1,CONCATENATE(BY14+1,"/",BZ14,"/",1),CONCATENATE(BY14,"/",BZ14,"/",1))</f>
        <v>1900/2/1</v>
      </c>
      <c r="CB14" s="65">
        <f>CA14-1</f>
        <v>31</v>
      </c>
      <c r="CC14" s="60">
        <f>DAY(CB14)</f>
        <v>31</v>
      </c>
      <c r="CD14" s="60">
        <f>DAY(BI14)</f>
        <v>0</v>
      </c>
    </row>
    <row r="15" spans="1:82" ht="12.75" customHeight="1">
      <c r="A15" s="307"/>
      <c r="B15" s="302"/>
      <c r="C15" s="303"/>
      <c r="D15" s="303"/>
      <c r="E15" s="303"/>
      <c r="F15" s="303"/>
      <c r="G15" s="304"/>
      <c r="H15" s="3" t="s">
        <v>22</v>
      </c>
      <c r="I15" s="3"/>
      <c r="J15" s="231"/>
      <c r="K15" s="279"/>
      <c r="L15" s="293"/>
      <c r="M15" s="349"/>
      <c r="N15" s="472"/>
      <c r="O15" s="473"/>
      <c r="P15" s="473"/>
      <c r="Q15" s="473"/>
      <c r="R15" s="473"/>
      <c r="S15" s="473"/>
      <c r="T15" s="473"/>
      <c r="U15" s="473"/>
      <c r="V15" s="473"/>
      <c r="W15" s="473"/>
      <c r="X15" s="473"/>
      <c r="Y15" s="473"/>
      <c r="Z15" s="473"/>
      <c r="AA15" s="473"/>
      <c r="AB15" s="473"/>
      <c r="AC15" s="474"/>
      <c r="AD15" s="59"/>
      <c r="AE15" s="67"/>
      <c r="AF15" s="322"/>
      <c r="AG15" s="275"/>
      <c r="AH15" s="47" t="s">
        <v>57</v>
      </c>
      <c r="AI15" s="47" t="s">
        <v>15</v>
      </c>
      <c r="AJ15" s="54"/>
      <c r="AK15" s="54"/>
      <c r="AL15" s="55"/>
      <c r="AM15" s="51"/>
      <c r="AN15" s="52"/>
      <c r="AO15" s="53"/>
      <c r="AP15" s="54"/>
      <c r="AQ15" s="54"/>
      <c r="AR15" s="55"/>
      <c r="AS15" s="51"/>
      <c r="AT15" s="52"/>
      <c r="AU15" s="53"/>
      <c r="AV15" s="54"/>
      <c r="AW15" s="54"/>
      <c r="AX15" s="55"/>
      <c r="AY15" s="51"/>
      <c r="AZ15" s="52"/>
      <c r="BA15" s="52"/>
      <c r="BB15" s="54"/>
      <c r="BC15" s="54"/>
      <c r="BD15" s="55"/>
      <c r="BE15" s="51"/>
      <c r="BF15" s="52"/>
      <c r="BG15" s="53"/>
      <c r="BH15" s="52"/>
      <c r="BI15" s="59"/>
      <c r="BJ15" s="52"/>
      <c r="BK15" s="61"/>
      <c r="BL15" s="61"/>
      <c r="BM15" s="62"/>
      <c r="BN15" s="63"/>
      <c r="BO15" s="63"/>
      <c r="BP15" s="62"/>
      <c r="BQ15" s="62"/>
      <c r="BS15" s="64"/>
      <c r="BT15" s="65"/>
      <c r="BU15" s="65"/>
      <c r="BV15" s="65"/>
      <c r="BZ15" s="64"/>
      <c r="CA15" s="65"/>
      <c r="CB15" s="65"/>
    </row>
    <row r="16" spans="1:82" ht="12.75" customHeight="1">
      <c r="A16" s="305"/>
      <c r="B16" s="299"/>
      <c r="C16" s="300"/>
      <c r="D16" s="300"/>
      <c r="E16" s="300"/>
      <c r="F16" s="300"/>
      <c r="G16" s="301"/>
      <c r="H16" s="200" t="s">
        <v>21</v>
      </c>
      <c r="I16" s="201"/>
      <c r="J16" s="230"/>
      <c r="K16" s="278" t="str">
        <f>IF($J16&lt;&gt;"",IF($AF16="0-",AP16,IF($AF16="+0",AV16,IF($AF16="+-",BB16,AJ16))),"")</f>
        <v/>
      </c>
      <c r="L16" s="292" t="str">
        <f>IF($J16&lt;&gt;"",IF($AF16="0-",AQ16,IF($AF16="+0",AW16,IF($AF16="+-",BC16,AK16))),"")</f>
        <v/>
      </c>
      <c r="M16" s="348" t="str">
        <f>IF($J16&lt;&gt;"",IF($AF16="0-",AR16,IF($AF16="+0",AX16,IF($AF16="+-",BD16,AL16))),"")</f>
        <v/>
      </c>
      <c r="N16" s="472"/>
      <c r="O16" s="473"/>
      <c r="P16" s="473"/>
      <c r="Q16" s="473"/>
      <c r="R16" s="473"/>
      <c r="S16" s="473"/>
      <c r="T16" s="473"/>
      <c r="U16" s="473"/>
      <c r="V16" s="473"/>
      <c r="W16" s="473"/>
      <c r="X16" s="473"/>
      <c r="Y16" s="473"/>
      <c r="Z16" s="473"/>
      <c r="AA16" s="473"/>
      <c r="AB16" s="473"/>
      <c r="AC16" s="474"/>
      <c r="AD16" s="59"/>
      <c r="AE16" s="67"/>
      <c r="AF16" s="276"/>
      <c r="AG16" s="274" t="str">
        <f>IF(AF16&lt;&gt;"",VLOOKUP(AF16,$AH$12:$AI$15,2),"")</f>
        <v/>
      </c>
      <c r="AH16" s="25"/>
      <c r="AI16" s="25"/>
      <c r="AJ16" s="54">
        <f>IF(AN16&gt;=12,DATEDIF(BK16,BN16,"y")+1,DATEDIF(BK16,BN16,"y"))</f>
        <v>0</v>
      </c>
      <c r="AK16" s="54">
        <f>IF(AN16&gt;=12,AN16-12,AN16)</f>
        <v>0</v>
      </c>
      <c r="AL16" s="55" t="str">
        <f>IF(AO16&lt;=15,"半",0)</f>
        <v>半</v>
      </c>
      <c r="AM16" s="51">
        <f>DATEDIF(BK16,BN16,"y")</f>
        <v>0</v>
      </c>
      <c r="AN16" s="52">
        <f>IF(AO16&gt;=16,DATEDIF(BK16,BN16,"ym")+1,DATEDIF(BK16,BN16,"ym"))</f>
        <v>0</v>
      </c>
      <c r="AO16" s="53">
        <f>DATEDIF(BK16,BN16,"md")</f>
        <v>14</v>
      </c>
      <c r="AP16" s="54" t="e">
        <f>IF(AT16&gt;=12,DATEDIF(BK16,BO16,"y")+1,DATEDIF(BK16,BO16,"y"))</f>
        <v>#NUM!</v>
      </c>
      <c r="AQ16" s="54" t="e">
        <f>IF(AT16&gt;=12,AT16-12,AT16)</f>
        <v>#NUM!</v>
      </c>
      <c r="AR16" s="55" t="e">
        <f>IF(AU16&lt;=15,"半",0)</f>
        <v>#NUM!</v>
      </c>
      <c r="AS16" s="51" t="e">
        <f>DATEDIF(BK16,BO16,"y")</f>
        <v>#NUM!</v>
      </c>
      <c r="AT16" s="52" t="e">
        <f>IF(AU16&gt;=16,DATEDIF(BK16,BO16,"ym")+1,DATEDIF(BK16,BO16,"ym"))</f>
        <v>#NUM!</v>
      </c>
      <c r="AU16" s="53" t="e">
        <f>DATEDIF(BK16,BO16,"md")</f>
        <v>#NUM!</v>
      </c>
      <c r="AV16" s="54" t="e">
        <f>IF(AZ16&gt;=12,DATEDIF(BL16,BN16,"y")+1,DATEDIF(BL16,BN16,"y"))</f>
        <v>#NUM!</v>
      </c>
      <c r="AW16" s="54" t="e">
        <f>IF(AZ16&gt;=12,AZ16-12,AZ16)</f>
        <v>#NUM!</v>
      </c>
      <c r="AX16" s="55" t="e">
        <f>IF(BA16&lt;=15,"半",0)</f>
        <v>#NUM!</v>
      </c>
      <c r="AY16" s="51" t="e">
        <f>DATEDIF(BL16,BN16,"y")</f>
        <v>#NUM!</v>
      </c>
      <c r="AZ16" s="52" t="e">
        <f>IF(BA16&gt;=16,DATEDIF(BL16,BN16,"ym")+1,DATEDIF(BL16,BN16,"ym"))</f>
        <v>#NUM!</v>
      </c>
      <c r="BA16" s="52" t="e">
        <f>DATEDIF(BL16,BN16,"md")</f>
        <v>#NUM!</v>
      </c>
      <c r="BB16" s="54" t="e">
        <f>IF(BF16&gt;=12,DATEDIF(BL16,BO16,"y")+1,DATEDIF(BL16,BO16,"y"))</f>
        <v>#NUM!</v>
      </c>
      <c r="BC16" s="54" t="e">
        <f>IF(BF16&gt;=12,BF16-12,BF16)</f>
        <v>#NUM!</v>
      </c>
      <c r="BD16" s="55" t="e">
        <f>IF(BG16&lt;=15,"半",0)</f>
        <v>#NUM!</v>
      </c>
      <c r="BE16" s="51" t="e">
        <f>DATEDIF(BL16,BO16,"y")</f>
        <v>#NUM!</v>
      </c>
      <c r="BF16" s="52" t="e">
        <f>IF(BG16&gt;=16,DATEDIF(BL16,BO16,"ym")+1,DATEDIF(BL16,BO16,"ym"))</f>
        <v>#NUM!</v>
      </c>
      <c r="BG16" s="53" t="e">
        <f>DATEDIF(BL16,BO16,"md")</f>
        <v>#NUM!</v>
      </c>
      <c r="BH16" s="52"/>
      <c r="BI16" s="59">
        <f>IF(J17="現在",$AG$5,J17)</f>
        <v>0</v>
      </c>
      <c r="BJ16" s="52">
        <v>2</v>
      </c>
      <c r="BK16" s="61">
        <f>IF(DAY(J16)&lt;=15,J16-DAY(J16)+1,J16-DAY(J16)+16)</f>
        <v>1</v>
      </c>
      <c r="BL16" s="61">
        <f>IF(DAY(BK16)=1,BK16+15,BU16)</f>
        <v>16</v>
      </c>
      <c r="BM16" s="62"/>
      <c r="BN16" s="181">
        <f>IF(CD16&gt;=16,CB16,IF(J17="現在",$AG$5-CD16+15,J17-CD16+15))</f>
        <v>15</v>
      </c>
      <c r="BO16" s="63">
        <f>IF(DAY(BN16)=15,BN16-DAY(BN16),BN16-DAY(BN16)+15)</f>
        <v>0</v>
      </c>
      <c r="BP16" s="62"/>
      <c r="BQ16" s="62"/>
      <c r="BR16" s="60">
        <f>YEAR(J16)</f>
        <v>1900</v>
      </c>
      <c r="BS16" s="64">
        <f>MONTH(J16)+1</f>
        <v>2</v>
      </c>
      <c r="BT16" s="65" t="str">
        <f>CONCATENATE(BR16,"/",BS16,"/",1)</f>
        <v>1900/2/1</v>
      </c>
      <c r="BU16" s="65">
        <f>BT16+1-1</f>
        <v>32</v>
      </c>
      <c r="BV16" s="65">
        <f>BT16-1</f>
        <v>31</v>
      </c>
      <c r="BW16" s="60">
        <f>DAY(BV16)</f>
        <v>31</v>
      </c>
      <c r="BX16" s="60">
        <f>DAY(J16)</f>
        <v>0</v>
      </c>
      <c r="BY16" s="60">
        <f>YEAR(BI16)</f>
        <v>1900</v>
      </c>
      <c r="BZ16" s="64">
        <f>IF(MONTH(BI16)=12,MONTH(BI16)-12+1,MONTH(BI16)+1)</f>
        <v>2</v>
      </c>
      <c r="CA16" s="65" t="str">
        <f>IF(BZ16=1,CONCATENATE(BY16+1,"/",BZ16,"/",1),CONCATENATE(BY16,"/",BZ16,"/",1))</f>
        <v>1900/2/1</v>
      </c>
      <c r="CB16" s="65">
        <f>CA16-1</f>
        <v>31</v>
      </c>
      <c r="CC16" s="60">
        <f>DAY(CB16)</f>
        <v>31</v>
      </c>
      <c r="CD16" s="60">
        <f>DAY(BI16)</f>
        <v>0</v>
      </c>
    </row>
    <row r="17" spans="1:82" ht="12.75" customHeight="1">
      <c r="A17" s="307"/>
      <c r="B17" s="302"/>
      <c r="C17" s="303"/>
      <c r="D17" s="303"/>
      <c r="E17" s="303"/>
      <c r="F17" s="303"/>
      <c r="G17" s="304"/>
      <c r="H17" s="3" t="s">
        <v>22</v>
      </c>
      <c r="I17" s="3"/>
      <c r="J17" s="231"/>
      <c r="K17" s="279"/>
      <c r="L17" s="293"/>
      <c r="M17" s="349"/>
      <c r="N17" s="472"/>
      <c r="O17" s="473"/>
      <c r="P17" s="473"/>
      <c r="Q17" s="473"/>
      <c r="R17" s="473"/>
      <c r="S17" s="473"/>
      <c r="T17" s="473"/>
      <c r="U17" s="473"/>
      <c r="V17" s="473"/>
      <c r="W17" s="473"/>
      <c r="X17" s="473"/>
      <c r="Y17" s="473"/>
      <c r="Z17" s="473"/>
      <c r="AA17" s="473"/>
      <c r="AB17" s="473"/>
      <c r="AC17" s="474"/>
      <c r="AD17" s="59"/>
      <c r="AE17" s="67"/>
      <c r="AF17" s="277"/>
      <c r="AG17" s="275"/>
      <c r="AH17" s="182"/>
      <c r="AI17" s="182"/>
      <c r="AJ17" s="54"/>
      <c r="AK17" s="54"/>
      <c r="AL17" s="55"/>
      <c r="AM17" s="51"/>
      <c r="AN17" s="52"/>
      <c r="AO17" s="53"/>
      <c r="AP17" s="54"/>
      <c r="AQ17" s="54"/>
      <c r="AR17" s="55"/>
      <c r="AS17" s="51"/>
      <c r="AT17" s="52"/>
      <c r="AU17" s="53"/>
      <c r="AV17" s="54"/>
      <c r="AW17" s="54"/>
      <c r="AX17" s="55"/>
      <c r="AY17" s="51"/>
      <c r="AZ17" s="52"/>
      <c r="BA17" s="52"/>
      <c r="BB17" s="54"/>
      <c r="BC17" s="54"/>
      <c r="BD17" s="55"/>
      <c r="BE17" s="51"/>
      <c r="BF17" s="52"/>
      <c r="BG17" s="53"/>
      <c r="BH17" s="52"/>
      <c r="BI17" s="59"/>
      <c r="BJ17" s="52"/>
      <c r="BK17" s="61"/>
      <c r="BL17" s="61"/>
      <c r="BM17" s="62"/>
      <c r="BN17" s="63"/>
      <c r="BO17" s="63"/>
      <c r="BP17" s="62"/>
      <c r="BQ17" s="62"/>
      <c r="BS17" s="64"/>
      <c r="BT17" s="65"/>
      <c r="BU17" s="65"/>
      <c r="BV17" s="65"/>
      <c r="BZ17" s="64"/>
      <c r="CA17" s="65"/>
      <c r="CB17" s="65"/>
    </row>
    <row r="18" spans="1:82" ht="12.75" customHeight="1">
      <c r="A18" s="305"/>
      <c r="B18" s="299"/>
      <c r="C18" s="300"/>
      <c r="D18" s="300"/>
      <c r="E18" s="300"/>
      <c r="F18" s="300"/>
      <c r="G18" s="301"/>
      <c r="H18" s="200" t="s">
        <v>21</v>
      </c>
      <c r="I18" s="201"/>
      <c r="J18" s="230"/>
      <c r="K18" s="280" t="str">
        <f>IF($J18&lt;&gt;"",IF($AF18="0-",AP18,IF($AF18="+0",AV18,IF($AF18="+-",BB18,AJ18))),"")</f>
        <v/>
      </c>
      <c r="L18" s="292" t="str">
        <f>IF($J18&lt;&gt;"",IF($AF18="0-",AQ18,IF($AF18="+0",AW18,IF($AF18="+-",BC18,AK18))),"")</f>
        <v/>
      </c>
      <c r="M18" s="427" t="str">
        <f>IF($J18&lt;&gt;"",IF($AF18="0-",AR18,IF($AF18="+0",AX18,IF($AF18="+-",BD18,AL18))),"")</f>
        <v/>
      </c>
      <c r="N18" s="472"/>
      <c r="O18" s="473"/>
      <c r="P18" s="473"/>
      <c r="Q18" s="473"/>
      <c r="R18" s="473"/>
      <c r="S18" s="473"/>
      <c r="T18" s="473"/>
      <c r="U18" s="473"/>
      <c r="V18" s="473"/>
      <c r="W18" s="473"/>
      <c r="X18" s="473"/>
      <c r="Y18" s="473"/>
      <c r="Z18" s="473"/>
      <c r="AA18" s="473"/>
      <c r="AB18" s="473"/>
      <c r="AC18" s="474"/>
      <c r="AD18" s="59"/>
      <c r="AE18" s="67"/>
      <c r="AF18" s="276"/>
      <c r="AG18" s="274" t="str">
        <f>IF(AF18&lt;&gt;"",VLOOKUP(AF18,$AH$12:$AI$15,2),"")</f>
        <v/>
      </c>
      <c r="AH18" s="25"/>
      <c r="AI18" s="25"/>
      <c r="AJ18" s="54">
        <f>IF(AN18&gt;=12,DATEDIF(BK18,BN18,"y")+1,DATEDIF(BK18,BN18,"y"))</f>
        <v>0</v>
      </c>
      <c r="AK18" s="54">
        <f>IF(AN18&gt;=12,AN18-12,AN18)</f>
        <v>0</v>
      </c>
      <c r="AL18" s="55" t="str">
        <f>IF(AO18&lt;=15,"半",0)</f>
        <v>半</v>
      </c>
      <c r="AM18" s="69">
        <f>DATEDIF(BK18,BN18,"y")</f>
        <v>0</v>
      </c>
      <c r="AN18" s="70">
        <f>IF(AO18&gt;=16,DATEDIF(BK18,BN18,"ym")+1,DATEDIF(BK18,BN18,"ym"))</f>
        <v>0</v>
      </c>
      <c r="AO18" s="71">
        <f>DATEDIF(BK18,BN18,"md")</f>
        <v>14</v>
      </c>
      <c r="AP18" s="54" t="e">
        <f>IF(AT18&gt;=12,DATEDIF(BK18,BO18,"y")+1,DATEDIF(BK18,BO18,"y"))</f>
        <v>#NUM!</v>
      </c>
      <c r="AQ18" s="54" t="e">
        <f>IF(AT18&gt;=12,AT18-12,AT18)</f>
        <v>#NUM!</v>
      </c>
      <c r="AR18" s="55" t="e">
        <f>IF(AU18&lt;=15,"半",0)</f>
        <v>#NUM!</v>
      </c>
      <c r="AS18" s="69" t="e">
        <f>DATEDIF(BK18,BO18,"y")</f>
        <v>#NUM!</v>
      </c>
      <c r="AT18" s="70" t="e">
        <f>IF(AU18&gt;=16,DATEDIF(BK18,BO18,"ym")+1,DATEDIF(BK18,BO18,"ym"))</f>
        <v>#NUM!</v>
      </c>
      <c r="AU18" s="71" t="e">
        <f>DATEDIF(BK18,BO18,"md")</f>
        <v>#NUM!</v>
      </c>
      <c r="AV18" s="54" t="e">
        <f>IF(AZ18&gt;=12,DATEDIF(BL18,BN18,"y")+1,DATEDIF(BL18,BN18,"y"))</f>
        <v>#NUM!</v>
      </c>
      <c r="AW18" s="54" t="e">
        <f>IF(AZ18&gt;=12,AZ18-12,AZ18)</f>
        <v>#NUM!</v>
      </c>
      <c r="AX18" s="55" t="e">
        <f>IF(BA18&lt;=15,"半",0)</f>
        <v>#NUM!</v>
      </c>
      <c r="AY18" s="69" t="e">
        <f>DATEDIF(BL18,BN18,"y")</f>
        <v>#NUM!</v>
      </c>
      <c r="AZ18" s="70" t="e">
        <f>IF(BA18&gt;=16,DATEDIF(BL18,BN18,"ym")+1,DATEDIF(BL18,BN18,"ym"))</f>
        <v>#NUM!</v>
      </c>
      <c r="BA18" s="70" t="e">
        <f>DATEDIF(BL18,BN18,"md")</f>
        <v>#NUM!</v>
      </c>
      <c r="BB18" s="54" t="e">
        <f>IF(BF18&gt;=12,DATEDIF(BL18,BO18,"y")+1,DATEDIF(BL18,BO18,"y"))</f>
        <v>#NUM!</v>
      </c>
      <c r="BC18" s="54" t="e">
        <f>IF(BF18&gt;=12,BF18-12,BF18)</f>
        <v>#NUM!</v>
      </c>
      <c r="BD18" s="55" t="e">
        <f>IF(BG18&lt;=15,"半",0)</f>
        <v>#NUM!</v>
      </c>
      <c r="BE18" s="69" t="e">
        <f>DATEDIF(BL18,BO18,"y")</f>
        <v>#NUM!</v>
      </c>
      <c r="BF18" s="70" t="e">
        <f>IF(BG18&gt;=16,DATEDIF(BL18,BO18,"ym")+1,DATEDIF(BL18,BO18,"ym"))</f>
        <v>#NUM!</v>
      </c>
      <c r="BG18" s="71" t="e">
        <f>DATEDIF(BL18,BO18,"md")</f>
        <v>#NUM!</v>
      </c>
      <c r="BH18" s="52"/>
      <c r="BI18" s="59">
        <f>IF(J19="現在",$AG$5,J19)</f>
        <v>0</v>
      </c>
      <c r="BJ18" s="52">
        <v>0</v>
      </c>
      <c r="BK18" s="61">
        <f>IF(DAY(J18)&lt;=15,J18-DAY(J18)+1,J18-DAY(J18)+16)</f>
        <v>1</v>
      </c>
      <c r="BL18" s="61">
        <f>IF(DAY(BK18)=1,BK18+15,BU18)</f>
        <v>16</v>
      </c>
      <c r="BM18" s="62"/>
      <c r="BN18" s="181">
        <f>IF(CD18&gt;=16,CB18,IF(J19="現在",$AG$5-CD18+15,J19-CD18+15))</f>
        <v>15</v>
      </c>
      <c r="BO18" s="63">
        <f>IF(DAY(BN18)=15,BN18-DAY(BN18),BN18-DAY(BN18)+15)</f>
        <v>0</v>
      </c>
      <c r="BP18" s="62"/>
      <c r="BQ18" s="62"/>
      <c r="BR18" s="60">
        <f>YEAR(J18)</f>
        <v>1900</v>
      </c>
      <c r="BS18" s="64">
        <f>MONTH(J18)+1</f>
        <v>2</v>
      </c>
      <c r="BT18" s="65" t="str">
        <f>CONCATENATE(BR18,"/",BS18,"/",1)</f>
        <v>1900/2/1</v>
      </c>
      <c r="BU18" s="65">
        <f>BT18+1-1</f>
        <v>32</v>
      </c>
      <c r="BV18" s="65">
        <f>BT18-1</f>
        <v>31</v>
      </c>
      <c r="BW18" s="60">
        <f>DAY(BV18)</f>
        <v>31</v>
      </c>
      <c r="BX18" s="60">
        <f>DAY(J18)</f>
        <v>0</v>
      </c>
      <c r="BY18" s="60">
        <f>YEAR(BI18)</f>
        <v>1900</v>
      </c>
      <c r="BZ18" s="64">
        <f>IF(MONTH(BI18)=12,MONTH(BI18)-12+1,MONTH(BI18)+1)</f>
        <v>2</v>
      </c>
      <c r="CA18" s="65" t="str">
        <f>IF(BZ18=1,CONCATENATE(BY18+1,"/",BZ18,"/",1),CONCATENATE(BY18,"/",BZ18,"/",1))</f>
        <v>1900/2/1</v>
      </c>
      <c r="CB18" s="65">
        <f>CA18-1</f>
        <v>31</v>
      </c>
      <c r="CC18" s="60">
        <f>DAY(CB18)</f>
        <v>31</v>
      </c>
      <c r="CD18" s="60">
        <f>DAY(BI18)</f>
        <v>0</v>
      </c>
    </row>
    <row r="19" spans="1:82" ht="12.75" customHeight="1">
      <c r="A19" s="307"/>
      <c r="B19" s="302"/>
      <c r="C19" s="303"/>
      <c r="D19" s="303"/>
      <c r="E19" s="303"/>
      <c r="F19" s="303"/>
      <c r="G19" s="304"/>
      <c r="H19" s="3" t="s">
        <v>22</v>
      </c>
      <c r="I19" s="3"/>
      <c r="J19" s="231"/>
      <c r="K19" s="281"/>
      <c r="L19" s="293"/>
      <c r="M19" s="428"/>
      <c r="N19" s="472"/>
      <c r="O19" s="473"/>
      <c r="P19" s="473"/>
      <c r="Q19" s="473"/>
      <c r="R19" s="473"/>
      <c r="S19" s="473"/>
      <c r="T19" s="473"/>
      <c r="U19" s="473"/>
      <c r="V19" s="473"/>
      <c r="W19" s="473"/>
      <c r="X19" s="473"/>
      <c r="Y19" s="473"/>
      <c r="Z19" s="473"/>
      <c r="AA19" s="473"/>
      <c r="AB19" s="473"/>
      <c r="AC19" s="474"/>
      <c r="AD19" s="59"/>
      <c r="AE19" s="67"/>
      <c r="AF19" s="277"/>
      <c r="AG19" s="275"/>
      <c r="AH19" s="182"/>
      <c r="AI19" s="182"/>
      <c r="AJ19" s="49"/>
      <c r="AK19" s="49"/>
      <c r="AL19" s="50"/>
      <c r="AM19" s="51"/>
      <c r="AN19" s="52"/>
      <c r="AO19" s="53"/>
      <c r="AP19" s="54"/>
      <c r="AQ19" s="54"/>
      <c r="AR19" s="55"/>
      <c r="AS19" s="51"/>
      <c r="AT19" s="52"/>
      <c r="AU19" s="53"/>
      <c r="AV19" s="54"/>
      <c r="AW19" s="54"/>
      <c r="AX19" s="55"/>
      <c r="AY19" s="51"/>
      <c r="AZ19" s="52"/>
      <c r="BA19" s="52"/>
      <c r="BB19" s="54"/>
      <c r="BC19" s="54"/>
      <c r="BD19" s="55"/>
      <c r="BE19" s="51"/>
      <c r="BF19" s="52"/>
      <c r="BG19" s="53"/>
      <c r="BH19" s="52"/>
      <c r="BI19" s="59"/>
      <c r="BJ19" s="52"/>
      <c r="BK19" s="61"/>
      <c r="BL19" s="61"/>
      <c r="BM19" s="62"/>
      <c r="BN19" s="63"/>
      <c r="BO19" s="63"/>
      <c r="BP19" s="62"/>
      <c r="BQ19" s="62"/>
      <c r="BS19" s="64"/>
      <c r="BT19" s="65"/>
      <c r="BU19" s="65"/>
      <c r="BV19" s="65"/>
      <c r="BZ19" s="64"/>
      <c r="CA19" s="65"/>
      <c r="CB19" s="65"/>
    </row>
    <row r="20" spans="1:82" ht="12.75" customHeight="1">
      <c r="A20" s="305"/>
      <c r="B20" s="299"/>
      <c r="C20" s="300"/>
      <c r="D20" s="300"/>
      <c r="E20" s="300"/>
      <c r="F20" s="300"/>
      <c r="G20" s="301"/>
      <c r="H20" s="200" t="s">
        <v>21</v>
      </c>
      <c r="I20" s="201"/>
      <c r="J20" s="230"/>
      <c r="K20" s="280" t="str">
        <f>IF($J20&lt;&gt;"",IF($AF20="0-",AP20,IF($AF20="+0",AV20,IF($AF20="+-",BB20,AJ20))),"")</f>
        <v/>
      </c>
      <c r="L20" s="292" t="str">
        <f>IF($J20&lt;&gt;"",IF($AF20="0-",AQ20,IF($AF20="+0",AW20,IF($AF20="+-",BC20,AK20))),"")</f>
        <v/>
      </c>
      <c r="M20" s="280" t="str">
        <f>IF($J20&lt;&gt;"",IF($AF20="0-",AR20,IF($AF20="+0",AX20,IF($AF20="+-",BD20,AL20))),"")</f>
        <v/>
      </c>
      <c r="N20" s="10"/>
      <c r="O20" s="6"/>
      <c r="P20" s="195"/>
      <c r="R20" s="6"/>
      <c r="S20" s="6"/>
      <c r="T20" s="6"/>
      <c r="U20" s="59"/>
      <c r="V20" s="59"/>
      <c r="W20" s="59"/>
      <c r="X20" s="59"/>
      <c r="Y20" s="6"/>
      <c r="Z20" s="6"/>
      <c r="AA20" s="6"/>
      <c r="AB20" s="59"/>
      <c r="AC20" s="66"/>
      <c r="AD20" s="59"/>
      <c r="AE20" s="67"/>
      <c r="AF20" s="276"/>
      <c r="AG20" s="274" t="str">
        <f>IF(AF20&lt;&gt;"",VLOOKUP(AF20,$AH$12:$AI$15,2),"")</f>
        <v/>
      </c>
      <c r="AH20"/>
      <c r="AI20"/>
      <c r="AJ20" s="49">
        <f>IF(AN20&gt;=12,DATEDIF(BK20,BN20,"y")+1,DATEDIF(BK20,BN20,"y"))</f>
        <v>0</v>
      </c>
      <c r="AK20" s="49">
        <f>IF(AN20&gt;=12,AN20-12,AN20)</f>
        <v>0</v>
      </c>
      <c r="AL20" s="50" t="str">
        <f>IF(AO20&lt;=15,"半",0)</f>
        <v>半</v>
      </c>
      <c r="AM20" s="51">
        <f>DATEDIF(BK20,BN20,"y")</f>
        <v>0</v>
      </c>
      <c r="AN20" s="52">
        <f>IF(AO20&gt;=16,DATEDIF(BK20,BN20,"ym")+1,DATEDIF(BK20,BN20,"ym"))</f>
        <v>0</v>
      </c>
      <c r="AO20" s="53">
        <f>DATEDIF(BK20,BN20,"md")</f>
        <v>14</v>
      </c>
      <c r="AP20" s="54" t="e">
        <f>IF(AT20&gt;=12,DATEDIF(BK20,BO20,"y")+1,DATEDIF(BK20,BO20,"y"))</f>
        <v>#NUM!</v>
      </c>
      <c r="AQ20" s="54" t="e">
        <f>IF(AT20&gt;=12,AT20-12,AT20)</f>
        <v>#NUM!</v>
      </c>
      <c r="AR20" s="55" t="e">
        <f>IF(AU20&lt;=15,"半",0)</f>
        <v>#NUM!</v>
      </c>
      <c r="AS20" s="56" t="e">
        <f>DATEDIF(BK20,BO20,"y")</f>
        <v>#NUM!</v>
      </c>
      <c r="AT20" s="57" t="e">
        <f>IF(AU20&gt;=16,DATEDIF(BK20,BO20,"ym")+1,DATEDIF(BK20,BO20,"ym"))</f>
        <v>#NUM!</v>
      </c>
      <c r="AU20" s="58" t="e">
        <f>DATEDIF(BK20,BO20,"md")</f>
        <v>#NUM!</v>
      </c>
      <c r="AV20" s="54" t="e">
        <f>IF(AZ20&gt;=12,DATEDIF(BL20,BN20,"y")+1,DATEDIF(BL20,BN20,"y"))</f>
        <v>#NUM!</v>
      </c>
      <c r="AW20" s="54" t="e">
        <f>IF(AZ20&gt;=12,AZ20-12,AZ20)</f>
        <v>#NUM!</v>
      </c>
      <c r="AX20" s="55" t="e">
        <f>IF(BA20&lt;=15,"半",0)</f>
        <v>#NUM!</v>
      </c>
      <c r="AY20" s="56" t="e">
        <f>DATEDIF(BL20,BN20,"y")</f>
        <v>#NUM!</v>
      </c>
      <c r="AZ20" s="57" t="e">
        <f>IF(BA20&gt;=16,DATEDIF(BL20,BN20,"ym")+1,DATEDIF(BL20,BN20,"ym"))</f>
        <v>#NUM!</v>
      </c>
      <c r="BA20" s="57" t="e">
        <f>DATEDIF(BL20,BN20,"md")</f>
        <v>#NUM!</v>
      </c>
      <c r="BB20" s="54" t="e">
        <f>IF(BF20&gt;=12,DATEDIF(BL20,BO20,"y")+1,DATEDIF(BL20,BO20,"y"))</f>
        <v>#NUM!</v>
      </c>
      <c r="BC20" s="54" t="e">
        <f>IF(BF20&gt;=12,BF20-12,BF20)</f>
        <v>#NUM!</v>
      </c>
      <c r="BD20" s="55" t="e">
        <f>IF(BG20&lt;=15,"半",0)</f>
        <v>#NUM!</v>
      </c>
      <c r="BE20" s="56" t="e">
        <f>DATEDIF(BL20,BO20,"y")</f>
        <v>#NUM!</v>
      </c>
      <c r="BF20" s="57" t="e">
        <f>IF(BG20&gt;=16,DATEDIF(BL20,BO20,"ym")+1,DATEDIF(BL20,BO20,"ym"))</f>
        <v>#NUM!</v>
      </c>
      <c r="BG20" s="58" t="e">
        <f>DATEDIF(BL20,BO20,"md")</f>
        <v>#NUM!</v>
      </c>
      <c r="BH20" s="52"/>
      <c r="BI20" s="59">
        <f>IF(J21="現在",$AG$5,J21)</f>
        <v>0</v>
      </c>
      <c r="BJ20" s="60">
        <v>0</v>
      </c>
      <c r="BK20" s="61">
        <f>IF(DAY(J20)&lt;=15,J20-DAY(J20)+1,J20-DAY(J20)+16)</f>
        <v>1</v>
      </c>
      <c r="BL20" s="61">
        <f>IF(DAY(BK20)=1,BK20+15,BU20)</f>
        <v>16</v>
      </c>
      <c r="BM20" s="62"/>
      <c r="BN20" s="181">
        <f>IF(CD20&gt;=16,CB20,IF(J21="現在",$AG$5-CD20+15,J21-CD20+15))</f>
        <v>15</v>
      </c>
      <c r="BO20" s="63">
        <f>IF(DAY(BN20)=15,BN20-DAY(BN20),BN20-DAY(BN20)+15)</f>
        <v>0</v>
      </c>
      <c r="BP20" s="62"/>
      <c r="BQ20" s="62"/>
      <c r="BR20" s="60">
        <f>YEAR(J20)</f>
        <v>1900</v>
      </c>
      <c r="BS20" s="64">
        <f>MONTH(J20)+1</f>
        <v>2</v>
      </c>
      <c r="BT20" s="65" t="str">
        <f>CONCATENATE(BR20,"/",BS20,"/",1)</f>
        <v>1900/2/1</v>
      </c>
      <c r="BU20" s="65">
        <f>BT20+1-1</f>
        <v>32</v>
      </c>
      <c r="BV20" s="65">
        <f>BT20-1</f>
        <v>31</v>
      </c>
      <c r="BW20" s="60">
        <f>DAY(BV20)</f>
        <v>31</v>
      </c>
      <c r="BX20" s="60">
        <f>DAY(J20)</f>
        <v>0</v>
      </c>
      <c r="BY20" s="60">
        <f>YEAR(BI20)</f>
        <v>1900</v>
      </c>
      <c r="BZ20" s="64">
        <f>IF(MONTH(BI20)=12,MONTH(BI20)-12+1,MONTH(BI20)+1)</f>
        <v>2</v>
      </c>
      <c r="CA20" s="65" t="str">
        <f>IF(BZ20=1,CONCATENATE(BY20+1,"/",BZ20,"/",1),CONCATENATE(BY20,"/",BZ20,"/",1))</f>
        <v>1900/2/1</v>
      </c>
      <c r="CB20" s="65">
        <f>CA20-1</f>
        <v>31</v>
      </c>
      <c r="CC20" s="60">
        <f>DAY(CB20)</f>
        <v>31</v>
      </c>
      <c r="CD20" s="60">
        <f>DAY(BI20)</f>
        <v>0</v>
      </c>
    </row>
    <row r="21" spans="1:82" ht="12.75" customHeight="1">
      <c r="A21" s="307"/>
      <c r="B21" s="302"/>
      <c r="C21" s="303"/>
      <c r="D21" s="303"/>
      <c r="E21" s="303"/>
      <c r="F21" s="303"/>
      <c r="G21" s="304"/>
      <c r="H21" s="3" t="s">
        <v>22</v>
      </c>
      <c r="I21" s="3"/>
      <c r="J21" s="231"/>
      <c r="K21" s="281"/>
      <c r="L21" s="293"/>
      <c r="M21" s="281"/>
      <c r="N21" s="10"/>
      <c r="O21" s="6"/>
      <c r="P21" s="195"/>
      <c r="R21" s="6"/>
      <c r="S21" s="6"/>
      <c r="T21" s="6"/>
      <c r="U21" s="59"/>
      <c r="V21" s="59"/>
      <c r="W21" s="59"/>
      <c r="X21" s="59"/>
      <c r="Y21" s="6"/>
      <c r="Z21" s="6"/>
      <c r="AA21" s="6"/>
      <c r="AB21" s="59"/>
      <c r="AC21" s="66"/>
      <c r="AD21" s="59"/>
      <c r="AE21" s="67"/>
      <c r="AF21" s="277"/>
      <c r="AG21" s="275"/>
      <c r="AH21"/>
      <c r="AI21"/>
      <c r="AJ21" s="49"/>
      <c r="AK21" s="49"/>
      <c r="AL21" s="50"/>
      <c r="AM21" s="51"/>
      <c r="AN21" s="52"/>
      <c r="AO21" s="53"/>
      <c r="AP21" s="54"/>
      <c r="AQ21" s="54"/>
      <c r="AR21" s="55"/>
      <c r="AS21" s="51"/>
      <c r="AT21" s="52"/>
      <c r="AU21" s="53"/>
      <c r="AV21" s="54"/>
      <c r="AW21" s="54"/>
      <c r="AX21" s="55"/>
      <c r="AY21" s="51"/>
      <c r="AZ21" s="52"/>
      <c r="BA21" s="52"/>
      <c r="BB21" s="54"/>
      <c r="BC21" s="54"/>
      <c r="BD21" s="55"/>
      <c r="BE21" s="51"/>
      <c r="BF21" s="52"/>
      <c r="BG21" s="53"/>
      <c r="BH21" s="52"/>
      <c r="BI21" s="59"/>
      <c r="BK21" s="61"/>
      <c r="BL21" s="61"/>
      <c r="BM21" s="62"/>
      <c r="BN21" s="63"/>
      <c r="BO21" s="63"/>
      <c r="BP21" s="62"/>
      <c r="BQ21" s="62"/>
      <c r="BS21" s="64"/>
      <c r="BT21" s="65"/>
      <c r="BU21" s="65"/>
      <c r="BV21" s="65"/>
      <c r="BZ21" s="64"/>
      <c r="CA21" s="65"/>
      <c r="CB21" s="65"/>
    </row>
    <row r="22" spans="1:82" ht="12.75" customHeight="1">
      <c r="A22" s="305"/>
      <c r="B22" s="299"/>
      <c r="C22" s="300"/>
      <c r="D22" s="300"/>
      <c r="E22" s="300"/>
      <c r="F22" s="300"/>
      <c r="G22" s="301"/>
      <c r="H22" s="200" t="s">
        <v>21</v>
      </c>
      <c r="I22" s="201"/>
      <c r="J22" s="230"/>
      <c r="K22" s="280" t="str">
        <f>IF($J22&lt;&gt;"",IF($AF22="0-",AP22,IF($AF22="+0",AV22,IF($AF22="+-",BB22,AJ22))),"")</f>
        <v/>
      </c>
      <c r="L22" s="292" t="str">
        <f>IF($J22&lt;&gt;"",IF($AF22="0-",AQ22,IF($AF22="+0",AW22,IF($AF22="+-",BC22,AK22))),"")</f>
        <v/>
      </c>
      <c r="M22" s="280" t="str">
        <f>IF($J22&lt;&gt;"",IF($AF22="0-",AR22,IF($AF22="+0",AX22,IF($AF22="+-",BD22,AL22))),"")</f>
        <v/>
      </c>
      <c r="N22" s="10"/>
      <c r="O22" s="6"/>
      <c r="P22" s="6"/>
      <c r="Q22" s="6"/>
      <c r="R22" s="6"/>
      <c r="S22" s="6"/>
      <c r="T22" s="6"/>
      <c r="U22" s="59"/>
      <c r="V22" s="59"/>
      <c r="W22" s="59"/>
      <c r="X22" s="59"/>
      <c r="Y22" s="6"/>
      <c r="Z22" s="6"/>
      <c r="AA22" s="6"/>
      <c r="AB22" s="59"/>
      <c r="AC22" s="66"/>
      <c r="AD22" s="59"/>
      <c r="AE22" s="67"/>
      <c r="AF22" s="276"/>
      <c r="AG22" s="274" t="str">
        <f>IF(AF22&lt;&gt;"",VLOOKUP(AF22,$AH$12:$AI$15,2),"")</f>
        <v/>
      </c>
      <c r="AH22"/>
      <c r="AI22"/>
      <c r="AJ22" s="54">
        <f>IF(AN22&gt;=12,DATEDIF(BK22,BN22,"y")+1,DATEDIF(BK22,BN22,"y"))</f>
        <v>0</v>
      </c>
      <c r="AK22" s="54">
        <f>IF(AN22&gt;=12,AN22-12,AN22)</f>
        <v>0</v>
      </c>
      <c r="AL22" s="55" t="str">
        <f>IF(AO22&lt;=15,"半",0)</f>
        <v>半</v>
      </c>
      <c r="AM22" s="51">
        <f>DATEDIF(BK22,BN22,"y")</f>
        <v>0</v>
      </c>
      <c r="AN22" s="52">
        <f>IF(AO22&gt;=16,DATEDIF(BK22,BN22,"ym")+1,DATEDIF(BK22,BN22,"ym"))</f>
        <v>0</v>
      </c>
      <c r="AO22" s="53">
        <f>DATEDIF(BK22,BN22,"md")</f>
        <v>14</v>
      </c>
      <c r="AP22" s="54" t="e">
        <f>IF(AT22&gt;=12,DATEDIF(BK22,BO22,"y")+1,DATEDIF(BK22,BO22,"y"))</f>
        <v>#NUM!</v>
      </c>
      <c r="AQ22" s="54" t="e">
        <f>IF(AT22&gt;=12,AT22-12,AT22)</f>
        <v>#NUM!</v>
      </c>
      <c r="AR22" s="55" t="e">
        <f>IF(AU22&lt;=15,"半",0)</f>
        <v>#NUM!</v>
      </c>
      <c r="AS22" s="51" t="e">
        <f>DATEDIF(BK22,BO22,"y")</f>
        <v>#NUM!</v>
      </c>
      <c r="AT22" s="52" t="e">
        <f>IF(AU22&gt;=16,DATEDIF(BK22,BO22,"ym")+1,DATEDIF(BK22,BO22,"ym"))</f>
        <v>#NUM!</v>
      </c>
      <c r="AU22" s="53" t="e">
        <f>DATEDIF(BK22,BO22,"md")</f>
        <v>#NUM!</v>
      </c>
      <c r="AV22" s="54" t="e">
        <f>IF(AZ22&gt;=12,DATEDIF(BL22,BN22,"y")+1,DATEDIF(BL22,BN22,"y"))</f>
        <v>#NUM!</v>
      </c>
      <c r="AW22" s="54" t="e">
        <f>IF(AZ22&gt;=12,AZ22-12,AZ22)</f>
        <v>#NUM!</v>
      </c>
      <c r="AX22" s="55" t="e">
        <f>IF(BA22&lt;=15,"半",0)</f>
        <v>#NUM!</v>
      </c>
      <c r="AY22" s="51" t="e">
        <f>DATEDIF(BL22,BN22,"y")</f>
        <v>#NUM!</v>
      </c>
      <c r="AZ22" s="52" t="e">
        <f>IF(BA22&gt;=16,DATEDIF(BL22,BN22,"ym")+1,DATEDIF(BL22,BN22,"ym"))</f>
        <v>#NUM!</v>
      </c>
      <c r="BA22" s="52" t="e">
        <f>DATEDIF(BL22,BN22,"md")</f>
        <v>#NUM!</v>
      </c>
      <c r="BB22" s="54" t="e">
        <f>IF(BF22&gt;=12,DATEDIF(BL22,BO22,"y")+1,DATEDIF(BL22,BO22,"y"))</f>
        <v>#NUM!</v>
      </c>
      <c r="BC22" s="54" t="e">
        <f>IF(BF22&gt;=12,BF22-12,BF22)</f>
        <v>#NUM!</v>
      </c>
      <c r="BD22" s="55" t="e">
        <f>IF(BG22&lt;=15,"半",0)</f>
        <v>#NUM!</v>
      </c>
      <c r="BE22" s="51" t="e">
        <f>DATEDIF(BL22,BO22,"y")</f>
        <v>#NUM!</v>
      </c>
      <c r="BF22" s="52" t="e">
        <f>IF(BG22&gt;=16,DATEDIF(BL22,BO22,"ym")+1,DATEDIF(BL22,BO22,"ym"))</f>
        <v>#NUM!</v>
      </c>
      <c r="BG22" s="53" t="e">
        <f>DATEDIF(BL22,BO22,"md")</f>
        <v>#NUM!</v>
      </c>
      <c r="BH22" s="52"/>
      <c r="BI22" s="59">
        <f>IF(J23="現在",$AG$5,J23)</f>
        <v>0</v>
      </c>
      <c r="BJ22" s="52">
        <v>1</v>
      </c>
      <c r="BK22" s="61">
        <f>IF(DAY(J22)&lt;=15,J22-DAY(J22)+1,J22-DAY(J22)+16)</f>
        <v>1</v>
      </c>
      <c r="BL22" s="61">
        <f>IF(DAY(BK22)=1,BK22+15,BU22)</f>
        <v>16</v>
      </c>
      <c r="BM22" s="62"/>
      <c r="BN22" s="181">
        <f>IF(CD22&gt;=16,CB22,IF(J23="現在",$AG$5-CD22+15,J23-CD22+15))</f>
        <v>15</v>
      </c>
      <c r="BO22" s="63">
        <f>IF(DAY(BN22)=15,BN22-DAY(BN22),BN22-DAY(BN22)+15)</f>
        <v>0</v>
      </c>
      <c r="BP22" s="62"/>
      <c r="BQ22" s="62"/>
      <c r="BR22" s="60">
        <f>YEAR(J22)</f>
        <v>1900</v>
      </c>
      <c r="BS22" s="64">
        <f>MONTH(J22)+1</f>
        <v>2</v>
      </c>
      <c r="BT22" s="65" t="str">
        <f>CONCATENATE(BR22,"/",BS22,"/",1)</f>
        <v>1900/2/1</v>
      </c>
      <c r="BU22" s="65">
        <f>BT22+1-1</f>
        <v>32</v>
      </c>
      <c r="BV22" s="65">
        <f>BT22-1</f>
        <v>31</v>
      </c>
      <c r="BW22" s="60">
        <f>DAY(BV22)</f>
        <v>31</v>
      </c>
      <c r="BX22" s="60">
        <f>DAY(J22)</f>
        <v>0</v>
      </c>
      <c r="BY22" s="60">
        <f>YEAR(BI22)</f>
        <v>1900</v>
      </c>
      <c r="BZ22" s="64">
        <f>IF(MONTH(BI22)=12,MONTH(BI22)-12+1,MONTH(BI22)+1)</f>
        <v>2</v>
      </c>
      <c r="CA22" s="65" t="str">
        <f>IF(BZ22=1,CONCATENATE(BY22+1,"/",BZ22,"/",1),CONCATENATE(BY22,"/",BZ22,"/",1))</f>
        <v>1900/2/1</v>
      </c>
      <c r="CB22" s="65">
        <f>CA22-1</f>
        <v>31</v>
      </c>
      <c r="CC22" s="60">
        <f>DAY(CB22)</f>
        <v>31</v>
      </c>
      <c r="CD22" s="60">
        <f>DAY(BI22)</f>
        <v>0</v>
      </c>
    </row>
    <row r="23" spans="1:82" ht="12.75" customHeight="1">
      <c r="A23" s="307"/>
      <c r="B23" s="302"/>
      <c r="C23" s="303"/>
      <c r="D23" s="303"/>
      <c r="E23" s="303"/>
      <c r="F23" s="303"/>
      <c r="G23" s="304"/>
      <c r="H23" s="3" t="s">
        <v>22</v>
      </c>
      <c r="I23" s="3"/>
      <c r="J23" s="231"/>
      <c r="K23" s="281"/>
      <c r="L23" s="293"/>
      <c r="M23" s="281"/>
      <c r="N23" s="10"/>
      <c r="O23" s="6"/>
      <c r="P23" s="6"/>
      <c r="Q23" s="6"/>
      <c r="R23" s="6"/>
      <c r="S23" s="6"/>
      <c r="T23" s="6"/>
      <c r="U23" s="59"/>
      <c r="V23" s="59"/>
      <c r="W23" s="59"/>
      <c r="X23" s="59"/>
      <c r="Y23" s="6"/>
      <c r="Z23" s="6"/>
      <c r="AA23" s="6"/>
      <c r="AB23" s="59"/>
      <c r="AC23" s="66"/>
      <c r="AD23" s="59"/>
      <c r="AE23" s="67"/>
      <c r="AF23" s="277"/>
      <c r="AG23" s="275"/>
      <c r="AH23"/>
      <c r="AI23"/>
      <c r="AJ23" s="54"/>
      <c r="AK23" s="54"/>
      <c r="AL23" s="55"/>
      <c r="AM23" s="51"/>
      <c r="AN23" s="52"/>
      <c r="AO23" s="53"/>
      <c r="AP23" s="54"/>
      <c r="AQ23" s="54"/>
      <c r="AR23" s="55"/>
      <c r="AS23" s="51"/>
      <c r="AT23" s="52"/>
      <c r="AU23" s="53"/>
      <c r="AV23" s="54"/>
      <c r="AW23" s="54"/>
      <c r="AX23" s="55"/>
      <c r="AY23" s="51"/>
      <c r="AZ23" s="52"/>
      <c r="BA23" s="52"/>
      <c r="BB23" s="54"/>
      <c r="BC23" s="54"/>
      <c r="BD23" s="55"/>
      <c r="BE23" s="51"/>
      <c r="BF23" s="52"/>
      <c r="BG23" s="53"/>
      <c r="BH23" s="52"/>
      <c r="BI23" s="59"/>
      <c r="BJ23" s="52"/>
      <c r="BK23" s="61"/>
      <c r="BL23" s="61"/>
      <c r="BM23" s="62"/>
      <c r="BN23" s="63"/>
      <c r="BO23" s="63"/>
      <c r="BP23" s="62"/>
      <c r="BQ23" s="62"/>
      <c r="BS23" s="64"/>
      <c r="BT23" s="65"/>
      <c r="BU23" s="65"/>
      <c r="BV23" s="65"/>
      <c r="BZ23" s="64"/>
      <c r="CA23" s="65"/>
      <c r="CB23" s="65"/>
    </row>
    <row r="24" spans="1:82" ht="12.75" customHeight="1">
      <c r="A24" s="305"/>
      <c r="B24" s="299"/>
      <c r="C24" s="300"/>
      <c r="D24" s="300"/>
      <c r="E24" s="300"/>
      <c r="F24" s="300"/>
      <c r="G24" s="301"/>
      <c r="H24" s="200" t="s">
        <v>21</v>
      </c>
      <c r="I24" s="201"/>
      <c r="J24" s="230"/>
      <c r="K24" s="280" t="str">
        <f>IF($J24&lt;&gt;"",IF($AF24="0-",AP24,IF($AF24="+0",AV24,IF($AF24="+-",BB24,AJ24))),"")</f>
        <v/>
      </c>
      <c r="L24" s="292" t="str">
        <f>IF($J24&lt;&gt;"",IF($AF24="0-",AQ24,IF($AF24="+0",AW24,IF($AF24="+-",BC24,AK24))),"")</f>
        <v/>
      </c>
      <c r="M24" s="280" t="str">
        <f>IF($J24&lt;&gt;"",IF($AF24="0-",AR24,IF($AF24="+0",AX24,IF($AF24="+-",BD24,AL24))),"")</f>
        <v/>
      </c>
      <c r="N24" s="10"/>
      <c r="O24" s="6"/>
      <c r="P24" s="6"/>
      <c r="Q24" s="6"/>
      <c r="R24" s="6"/>
      <c r="S24" s="6"/>
      <c r="T24" s="6"/>
      <c r="U24" s="59"/>
      <c r="V24" s="59"/>
      <c r="W24" s="59"/>
      <c r="X24" s="59"/>
      <c r="Y24" s="6"/>
      <c r="Z24" s="6"/>
      <c r="AA24" s="6"/>
      <c r="AB24" s="59"/>
      <c r="AC24" s="66"/>
      <c r="AD24" s="59"/>
      <c r="AE24" s="67"/>
      <c r="AF24" s="276"/>
      <c r="AG24" s="274" t="str">
        <f>IF(AF24&lt;&gt;"",VLOOKUP(AF24,$AH$12:$AI$15,2),"")</f>
        <v/>
      </c>
      <c r="AH24"/>
      <c r="AI24"/>
      <c r="AJ24" s="54">
        <f>IF(AN24&gt;=12,DATEDIF(BK24,BN24,"y")+1,DATEDIF(BK24,BN24,"y"))</f>
        <v>0</v>
      </c>
      <c r="AK24" s="54">
        <f>IF(AN24&gt;=12,AN24-12,AN24)</f>
        <v>0</v>
      </c>
      <c r="AL24" s="55" t="str">
        <f>IF(AO24&lt;=15,"半",0)</f>
        <v>半</v>
      </c>
      <c r="AM24" s="51">
        <f>DATEDIF(BK24,BN24,"y")</f>
        <v>0</v>
      </c>
      <c r="AN24" s="52">
        <f>IF(AO24&gt;=16,DATEDIF(BK24,BN24,"ym")+1,DATEDIF(BK24,BN24,"ym"))</f>
        <v>0</v>
      </c>
      <c r="AO24" s="53">
        <f>DATEDIF(BK24,BN24,"md")</f>
        <v>14</v>
      </c>
      <c r="AP24" s="54" t="e">
        <f>IF(AT24&gt;=12,DATEDIF(BK24,BO24,"y")+1,DATEDIF(BK24,BO24,"y"))</f>
        <v>#NUM!</v>
      </c>
      <c r="AQ24" s="54" t="e">
        <f>IF(AT24&gt;=12,AT24-12,AT24)</f>
        <v>#NUM!</v>
      </c>
      <c r="AR24" s="55" t="e">
        <f>IF(AU24&lt;=15,"半",0)</f>
        <v>#NUM!</v>
      </c>
      <c r="AS24" s="51" t="e">
        <f>DATEDIF(BK24,BO24,"y")</f>
        <v>#NUM!</v>
      </c>
      <c r="AT24" s="52" t="e">
        <f>IF(AU24&gt;=16,DATEDIF(BK24,BO24,"ym")+1,DATEDIF(BK24,BO24,"ym"))</f>
        <v>#NUM!</v>
      </c>
      <c r="AU24" s="53" t="e">
        <f>DATEDIF(BK24,BO24,"md")</f>
        <v>#NUM!</v>
      </c>
      <c r="AV24" s="54" t="e">
        <f>IF(AZ24&gt;=12,DATEDIF(BL24,BN24,"y")+1,DATEDIF(BL24,BN24,"y"))</f>
        <v>#NUM!</v>
      </c>
      <c r="AW24" s="54" t="e">
        <f>IF(AZ24&gt;=12,AZ24-12,AZ24)</f>
        <v>#NUM!</v>
      </c>
      <c r="AX24" s="55" t="e">
        <f>IF(BA24&lt;=15,"半",0)</f>
        <v>#NUM!</v>
      </c>
      <c r="AY24" s="51" t="e">
        <f>DATEDIF(BL24,BN24,"y")</f>
        <v>#NUM!</v>
      </c>
      <c r="AZ24" s="52" t="e">
        <f>IF(BA24&gt;=16,DATEDIF(BL24,BN24,"ym")+1,DATEDIF(BL24,BN24,"ym"))</f>
        <v>#NUM!</v>
      </c>
      <c r="BA24" s="52" t="e">
        <f>DATEDIF(BL24,BN24,"md")</f>
        <v>#NUM!</v>
      </c>
      <c r="BB24" s="54" t="e">
        <f>IF(BF24&gt;=12,DATEDIF(BL24,BO24,"y")+1,DATEDIF(BL24,BO24,"y"))</f>
        <v>#NUM!</v>
      </c>
      <c r="BC24" s="54" t="e">
        <f>IF(BF24&gt;=12,BF24-12,BF24)</f>
        <v>#NUM!</v>
      </c>
      <c r="BD24" s="55" t="e">
        <f>IF(BG24&lt;=15,"半",0)</f>
        <v>#NUM!</v>
      </c>
      <c r="BE24" s="51" t="e">
        <f>DATEDIF(BL24,BO24,"y")</f>
        <v>#NUM!</v>
      </c>
      <c r="BF24" s="52" t="e">
        <f>IF(BG24&gt;=16,DATEDIF(BL24,BO24,"ym")+1,DATEDIF(BL24,BO24,"ym"))</f>
        <v>#NUM!</v>
      </c>
      <c r="BG24" s="53" t="e">
        <f>DATEDIF(BL24,BO24,"md")</f>
        <v>#NUM!</v>
      </c>
      <c r="BH24" s="52"/>
      <c r="BI24" s="59">
        <f>IF(J25="現在",$AG$5,J25)</f>
        <v>0</v>
      </c>
      <c r="BJ24" s="52">
        <v>2</v>
      </c>
      <c r="BK24" s="61">
        <f>IF(DAY(J24)&lt;=15,J24-DAY(J24)+1,J24-DAY(J24)+16)</f>
        <v>1</v>
      </c>
      <c r="BL24" s="61">
        <f>IF(DAY(BK24)=1,BK24+15,BU24)</f>
        <v>16</v>
      </c>
      <c r="BM24" s="62"/>
      <c r="BN24" s="181">
        <f>IF(CD24&gt;=16,CB24,IF(J25="現在",$AG$5-CD24+15,J25-CD24+15))</f>
        <v>15</v>
      </c>
      <c r="BO24" s="63">
        <f>IF(DAY(BN24)=15,BN24-DAY(BN24),BN24-DAY(BN24)+15)</f>
        <v>0</v>
      </c>
      <c r="BP24" s="62"/>
      <c r="BQ24" s="62"/>
      <c r="BR24" s="60">
        <f>YEAR(J24)</f>
        <v>1900</v>
      </c>
      <c r="BS24" s="64">
        <f>MONTH(J24)+1</f>
        <v>2</v>
      </c>
      <c r="BT24" s="65" t="str">
        <f>CONCATENATE(BR24,"/",BS24,"/",1)</f>
        <v>1900/2/1</v>
      </c>
      <c r="BU24" s="65">
        <f>BT24+1-1</f>
        <v>32</v>
      </c>
      <c r="BV24" s="65">
        <f>BT24-1</f>
        <v>31</v>
      </c>
      <c r="BW24" s="60">
        <f>DAY(BV24)</f>
        <v>31</v>
      </c>
      <c r="BX24" s="60">
        <f>DAY(J24)</f>
        <v>0</v>
      </c>
      <c r="BY24" s="60">
        <f>YEAR(BI24)</f>
        <v>1900</v>
      </c>
      <c r="BZ24" s="64">
        <f>IF(MONTH(BI24)=12,MONTH(BI24)-12+1,MONTH(BI24)+1)</f>
        <v>2</v>
      </c>
      <c r="CA24" s="65" t="str">
        <f>IF(BZ24=1,CONCATENATE(BY24+1,"/",BZ24,"/",1),CONCATENATE(BY24,"/",BZ24,"/",1))</f>
        <v>1900/2/1</v>
      </c>
      <c r="CB24" s="65">
        <f>CA24-1</f>
        <v>31</v>
      </c>
      <c r="CC24" s="60">
        <f>DAY(CB24)</f>
        <v>31</v>
      </c>
      <c r="CD24" s="60">
        <f>DAY(BI24)</f>
        <v>0</v>
      </c>
    </row>
    <row r="25" spans="1:82" ht="12.75" customHeight="1">
      <c r="A25" s="307"/>
      <c r="B25" s="302"/>
      <c r="C25" s="303"/>
      <c r="D25" s="303"/>
      <c r="E25" s="303"/>
      <c r="F25" s="303"/>
      <c r="G25" s="304"/>
      <c r="H25" s="3" t="s">
        <v>22</v>
      </c>
      <c r="I25" s="3"/>
      <c r="J25" s="231"/>
      <c r="K25" s="281"/>
      <c r="L25" s="293"/>
      <c r="M25" s="281"/>
      <c r="N25" s="204"/>
      <c r="O25" s="199"/>
      <c r="P25" s="199"/>
      <c r="Q25" s="199"/>
      <c r="R25" s="199"/>
      <c r="S25" s="199"/>
      <c r="T25" s="199"/>
      <c r="U25" s="128"/>
      <c r="V25" s="128"/>
      <c r="W25" s="128"/>
      <c r="X25" s="128"/>
      <c r="Y25" s="199"/>
      <c r="Z25" s="199"/>
      <c r="AA25" s="199"/>
      <c r="AB25" s="128"/>
      <c r="AC25" s="84"/>
      <c r="AD25" s="59"/>
      <c r="AE25" s="67"/>
      <c r="AF25" s="322"/>
      <c r="AG25" s="275"/>
      <c r="AH25"/>
      <c r="AI25"/>
      <c r="AJ25" s="54"/>
      <c r="AK25" s="54"/>
      <c r="AL25" s="55"/>
      <c r="AM25" s="51"/>
      <c r="AN25" s="52"/>
      <c r="AO25" s="53"/>
      <c r="AP25" s="54"/>
      <c r="AQ25" s="54"/>
      <c r="AR25" s="55"/>
      <c r="AS25" s="51"/>
      <c r="AT25" s="52"/>
      <c r="AU25" s="53"/>
      <c r="AV25" s="54"/>
      <c r="AW25" s="54"/>
      <c r="AX25" s="55"/>
      <c r="AY25" s="51"/>
      <c r="AZ25" s="52"/>
      <c r="BA25" s="52"/>
      <c r="BB25" s="54"/>
      <c r="BC25" s="54"/>
      <c r="BD25" s="55"/>
      <c r="BE25" s="51"/>
      <c r="BF25" s="52"/>
      <c r="BG25" s="53"/>
      <c r="BH25" s="52"/>
      <c r="BI25" s="59"/>
      <c r="BJ25" s="52"/>
      <c r="BK25" s="61"/>
      <c r="BL25" s="61"/>
      <c r="BM25" s="62"/>
      <c r="BN25" s="63"/>
      <c r="BO25" s="63"/>
      <c r="BP25" s="62"/>
      <c r="BQ25" s="62"/>
      <c r="BS25" s="64"/>
      <c r="BT25" s="65"/>
      <c r="BU25" s="65"/>
      <c r="BV25" s="65"/>
      <c r="BZ25" s="64"/>
      <c r="CA25" s="65"/>
      <c r="CB25" s="65"/>
    </row>
    <row r="26" spans="1:82" ht="12.75" customHeight="1">
      <c r="A26" s="305"/>
      <c r="B26" s="299"/>
      <c r="C26" s="300"/>
      <c r="D26" s="300"/>
      <c r="E26" s="300"/>
      <c r="F26" s="300"/>
      <c r="G26" s="301"/>
      <c r="H26" s="200" t="s">
        <v>21</v>
      </c>
      <c r="I26" s="201"/>
      <c r="J26" s="230"/>
      <c r="K26" s="280" t="str">
        <f>IF($J26&lt;&gt;"",IF($AF26="0-",AP26,IF($AF26="+0",AV26,IF($AF26="+-",BB26,AJ26))),"")</f>
        <v/>
      </c>
      <c r="L26" s="292" t="str">
        <f>IF($J26&lt;&gt;"",IF($AF26="0-",AQ26,IF($AF26="+0",AW26,IF($AF26="+-",BC26,AK26))),"")</f>
        <v/>
      </c>
      <c r="M26" s="280" t="str">
        <f>IF($J26&lt;&gt;"",IF($AF26="0-",AR26,IF($AF26="+0",AX26,IF($AF26="+-",BD26,AL26))),"")</f>
        <v/>
      </c>
      <c r="N26" s="134" t="s">
        <v>74</v>
      </c>
      <c r="O26" s="110"/>
      <c r="P26" s="6"/>
      <c r="Q26" s="6"/>
      <c r="R26" s="6"/>
      <c r="S26" s="6"/>
      <c r="T26" s="6"/>
      <c r="U26" s="59"/>
      <c r="V26" s="59"/>
      <c r="W26" s="59"/>
      <c r="X26" s="59"/>
      <c r="Y26" s="6"/>
      <c r="Z26" s="6"/>
      <c r="AA26" s="6"/>
      <c r="AB26" s="59"/>
      <c r="AC26" s="66"/>
      <c r="AD26" s="59"/>
      <c r="AE26" s="67"/>
      <c r="AF26" s="276"/>
      <c r="AG26" s="274" t="str">
        <f>IF(AF26&lt;&gt;"",VLOOKUP(AF26,$AH$12:$AI$15,2),"")</f>
        <v/>
      </c>
      <c r="AH26"/>
      <c r="AI26"/>
      <c r="AJ26" s="54">
        <f>IF(AN26&gt;=12,DATEDIF(BK26,BN26,"y")+1,DATEDIF(BK26,BN26,"y"))</f>
        <v>0</v>
      </c>
      <c r="AK26" s="54">
        <f>IF(AN26&gt;=12,AN26-12,AN26)</f>
        <v>0</v>
      </c>
      <c r="AL26" s="55" t="str">
        <f>IF(AO26&lt;=15,"半",0)</f>
        <v>半</v>
      </c>
      <c r="AM26" s="69">
        <f>DATEDIF(BK26,BN26,"y")</f>
        <v>0</v>
      </c>
      <c r="AN26" s="70">
        <f>IF(AO26&gt;=16,DATEDIF(BK26,BN26,"ym")+1,DATEDIF(BK26,BN26,"ym"))</f>
        <v>0</v>
      </c>
      <c r="AO26" s="71">
        <f>DATEDIF(BK26,BN26,"md")</f>
        <v>14</v>
      </c>
      <c r="AP26" s="54" t="e">
        <f>IF(AT26&gt;=12,DATEDIF(BK26,BO26,"y")+1,DATEDIF(BK26,BO26,"y"))</f>
        <v>#NUM!</v>
      </c>
      <c r="AQ26" s="54" t="e">
        <f>IF(AT26&gt;=12,AT26-12,AT26)</f>
        <v>#NUM!</v>
      </c>
      <c r="AR26" s="55" t="e">
        <f>IF(AU26&lt;=15,"半",0)</f>
        <v>#NUM!</v>
      </c>
      <c r="AS26" s="69" t="e">
        <f>DATEDIF(BK26,BO26,"y")</f>
        <v>#NUM!</v>
      </c>
      <c r="AT26" s="70" t="e">
        <f>IF(AU26&gt;=16,DATEDIF(BK26,BO26,"ym")+1,DATEDIF(BK26,BO26,"ym"))</f>
        <v>#NUM!</v>
      </c>
      <c r="AU26" s="71" t="e">
        <f>DATEDIF(BK26,BO26,"md")</f>
        <v>#NUM!</v>
      </c>
      <c r="AV26" s="54" t="e">
        <f>IF(AZ26&gt;=12,DATEDIF(BL26,BN26,"y")+1,DATEDIF(BL26,BN26,"y"))</f>
        <v>#NUM!</v>
      </c>
      <c r="AW26" s="54" t="e">
        <f>IF(AZ26&gt;=12,AZ26-12,AZ26)</f>
        <v>#NUM!</v>
      </c>
      <c r="AX26" s="55" t="e">
        <f>IF(BA26&lt;=15,"半",0)</f>
        <v>#NUM!</v>
      </c>
      <c r="AY26" s="69" t="e">
        <f>DATEDIF(BL26,BN26,"y")</f>
        <v>#NUM!</v>
      </c>
      <c r="AZ26" s="70" t="e">
        <f>IF(BA26&gt;=16,DATEDIF(BL26,BN26,"ym")+1,DATEDIF(BL26,BN26,"ym"))</f>
        <v>#NUM!</v>
      </c>
      <c r="BA26" s="70" t="e">
        <f>DATEDIF(BL26,BN26,"md")</f>
        <v>#NUM!</v>
      </c>
      <c r="BB26" s="54" t="e">
        <f>IF(BF26&gt;=12,DATEDIF(BL26,BO26,"y")+1,DATEDIF(BL26,BO26,"y"))</f>
        <v>#NUM!</v>
      </c>
      <c r="BC26" s="54" t="e">
        <f>IF(BF26&gt;=12,BF26-12,BF26)</f>
        <v>#NUM!</v>
      </c>
      <c r="BD26" s="55" t="e">
        <f>IF(BG26&lt;=15,"半",0)</f>
        <v>#NUM!</v>
      </c>
      <c r="BE26" s="69" t="e">
        <f>DATEDIF(BL26,BO26,"y")</f>
        <v>#NUM!</v>
      </c>
      <c r="BF26" s="70" t="e">
        <f>IF(BG26&gt;=16,DATEDIF(BL26,BO26,"ym")+1,DATEDIF(BL26,BO26,"ym"))</f>
        <v>#NUM!</v>
      </c>
      <c r="BG26" s="71" t="e">
        <f>DATEDIF(BL26,BO26,"md")</f>
        <v>#NUM!</v>
      </c>
      <c r="BH26" s="52"/>
      <c r="BI26" s="59">
        <f>IF(J27="現在",$AG$5,J27)</f>
        <v>0</v>
      </c>
      <c r="BJ26" s="52">
        <v>0</v>
      </c>
      <c r="BK26" s="61">
        <f>IF(DAY(J26)&lt;=15,J26-DAY(J26)+1,J26-DAY(J26)+16)</f>
        <v>1</v>
      </c>
      <c r="BL26" s="61">
        <f>IF(DAY(BK26)=1,BK26+15,BU26)</f>
        <v>16</v>
      </c>
      <c r="BM26" s="62"/>
      <c r="BN26" s="181">
        <f>IF(CD26&gt;=16,CB26,IF(J27="現在",$AG$5-CD26+15,J27-CD26+15))</f>
        <v>15</v>
      </c>
      <c r="BO26" s="63">
        <f>IF(DAY(BN26)=15,BN26-DAY(BN26),BN26-DAY(BN26)+15)</f>
        <v>0</v>
      </c>
      <c r="BP26" s="62"/>
      <c r="BQ26" s="62"/>
      <c r="BR26" s="60">
        <f>YEAR(J26)</f>
        <v>1900</v>
      </c>
      <c r="BS26" s="64">
        <f>MONTH(J26)+1</f>
        <v>2</v>
      </c>
      <c r="BT26" s="65" t="str">
        <f>CONCATENATE(BR26,"/",BS26,"/",1)</f>
        <v>1900/2/1</v>
      </c>
      <c r="BU26" s="65">
        <f>BT26+1-1</f>
        <v>32</v>
      </c>
      <c r="BV26" s="65">
        <f>BT26-1</f>
        <v>31</v>
      </c>
      <c r="BW26" s="60">
        <f>DAY(BV26)</f>
        <v>31</v>
      </c>
      <c r="BX26" s="60">
        <f>DAY(J26)</f>
        <v>0</v>
      </c>
      <c r="BY26" s="60">
        <f>YEAR(BI26)</f>
        <v>1900</v>
      </c>
      <c r="BZ26" s="64">
        <f>IF(MONTH(BI26)=12,MONTH(BI26)-12+1,MONTH(BI26)+1)</f>
        <v>2</v>
      </c>
      <c r="CA26" s="65" t="str">
        <f>IF(BZ26=1,CONCATENATE(BY26+1,"/",BZ26,"/",1),CONCATENATE(BY26,"/",BZ26,"/",1))</f>
        <v>1900/2/1</v>
      </c>
      <c r="CB26" s="65">
        <f>CA26-1</f>
        <v>31</v>
      </c>
      <c r="CC26" s="60">
        <f>DAY(CB26)</f>
        <v>31</v>
      </c>
      <c r="CD26" s="60">
        <f>DAY(BI26)</f>
        <v>0</v>
      </c>
    </row>
    <row r="27" spans="1:82" ht="12.75" customHeight="1">
      <c r="A27" s="307"/>
      <c r="B27" s="302"/>
      <c r="C27" s="303"/>
      <c r="D27" s="303"/>
      <c r="E27" s="303"/>
      <c r="F27" s="303"/>
      <c r="G27" s="304"/>
      <c r="H27" s="3" t="s">
        <v>22</v>
      </c>
      <c r="I27" s="3"/>
      <c r="J27" s="231"/>
      <c r="K27" s="281"/>
      <c r="L27" s="293"/>
      <c r="M27" s="281"/>
      <c r="N27" s="475"/>
      <c r="O27" s="476"/>
      <c r="P27" s="476"/>
      <c r="Q27" s="476"/>
      <c r="R27" s="476"/>
      <c r="S27" s="476"/>
      <c r="T27" s="476"/>
      <c r="U27" s="476"/>
      <c r="V27" s="476"/>
      <c r="W27" s="476"/>
      <c r="X27" s="476"/>
      <c r="Y27" s="476"/>
      <c r="Z27" s="476"/>
      <c r="AA27" s="476"/>
      <c r="AB27" s="476"/>
      <c r="AC27" s="477"/>
      <c r="AD27" s="59"/>
      <c r="AE27" s="67"/>
      <c r="AF27" s="277"/>
      <c r="AG27" s="275"/>
      <c r="AH27"/>
      <c r="AI27"/>
      <c r="AJ27" s="54"/>
      <c r="AK27" s="54"/>
      <c r="AL27" s="55"/>
      <c r="AM27" s="51"/>
      <c r="AN27" s="52"/>
      <c r="AO27" s="53"/>
      <c r="AP27" s="54"/>
      <c r="AQ27" s="54"/>
      <c r="AR27" s="55"/>
      <c r="AS27" s="51"/>
      <c r="AT27" s="52"/>
      <c r="AU27" s="53"/>
      <c r="AV27" s="54"/>
      <c r="AW27" s="54"/>
      <c r="AX27" s="55"/>
      <c r="AY27" s="51"/>
      <c r="AZ27" s="52"/>
      <c r="BA27" s="52"/>
      <c r="BB27" s="54"/>
      <c r="BC27" s="54"/>
      <c r="BD27" s="55"/>
      <c r="BE27" s="51"/>
      <c r="BF27" s="52"/>
      <c r="BG27" s="53"/>
      <c r="BH27" s="52"/>
      <c r="BI27" s="59"/>
      <c r="BJ27" s="52"/>
      <c r="BK27" s="61"/>
      <c r="BL27" s="61"/>
      <c r="BM27" s="62"/>
      <c r="BN27" s="63"/>
      <c r="BO27" s="63"/>
      <c r="BP27" s="62"/>
      <c r="BQ27" s="62"/>
      <c r="BS27" s="64"/>
      <c r="BT27" s="65"/>
      <c r="BU27" s="65"/>
      <c r="BV27" s="65"/>
      <c r="BZ27" s="64"/>
      <c r="CA27" s="65"/>
      <c r="CB27" s="65"/>
    </row>
    <row r="28" spans="1:82" ht="12.75" customHeight="1">
      <c r="A28" s="305"/>
      <c r="B28" s="300"/>
      <c r="C28" s="314"/>
      <c r="D28" s="314"/>
      <c r="E28" s="314"/>
      <c r="F28" s="314"/>
      <c r="G28" s="315"/>
      <c r="H28" s="200" t="s">
        <v>21</v>
      </c>
      <c r="I28" s="201"/>
      <c r="J28" s="232"/>
      <c r="K28" s="280" t="str">
        <f>IF($J28&lt;&gt;"",IF($AF28="0-",AP28,IF($AF28="+0",AV28,IF($AF28="+-",BB28,AJ28))),"")</f>
        <v/>
      </c>
      <c r="L28" s="292" t="str">
        <f>IF($J28&lt;&gt;"",IF($AF28="0-",AQ28,IF($AF28="+0",AW28,IF($AF28="+-",BC28,AK28))),"")</f>
        <v/>
      </c>
      <c r="M28" s="280" t="str">
        <f>IF($J28&lt;&gt;"",IF($AF28="0-",AR28,IF($AF28="+0",AX28,IF($AF28="+-",BD28,AL28))),"")</f>
        <v/>
      </c>
      <c r="N28" s="475"/>
      <c r="O28" s="476"/>
      <c r="P28" s="476"/>
      <c r="Q28" s="476"/>
      <c r="R28" s="476"/>
      <c r="S28" s="476"/>
      <c r="T28" s="476"/>
      <c r="U28" s="476"/>
      <c r="V28" s="476"/>
      <c r="W28" s="476"/>
      <c r="X28" s="476"/>
      <c r="Y28" s="476"/>
      <c r="Z28" s="476"/>
      <c r="AA28" s="476"/>
      <c r="AB28" s="476"/>
      <c r="AC28" s="477"/>
      <c r="AD28" s="59"/>
      <c r="AE28" s="67"/>
      <c r="AF28" s="276"/>
      <c r="AG28" s="274" t="str">
        <f>IF(AF28&lt;&gt;"",VLOOKUP(AF28,$AH$12:$AI$15,2),"")</f>
        <v/>
      </c>
      <c r="AH28"/>
      <c r="AI28"/>
      <c r="AJ28" s="54">
        <f>IF(AN28&gt;=12,DATEDIF(BK28,BN28,"y")+1,DATEDIF(BK28,BN28,"y"))</f>
        <v>0</v>
      </c>
      <c r="AK28" s="54">
        <f>IF(AN28&gt;=12,AN28-12,AN28)</f>
        <v>0</v>
      </c>
      <c r="AL28" s="55" t="str">
        <f>IF(AO28&lt;=15,"半",0)</f>
        <v>半</v>
      </c>
      <c r="AM28" s="51">
        <f>DATEDIF(BK28,BN28,"y")</f>
        <v>0</v>
      </c>
      <c r="AN28" s="52">
        <f>IF(AO28&gt;=16,DATEDIF(BK28,BN28,"ym")+1,DATEDIF(BK28,BN28,"ym"))</f>
        <v>0</v>
      </c>
      <c r="AO28" s="53">
        <f>DATEDIF(BK28,BN28,"md")</f>
        <v>14</v>
      </c>
      <c r="AP28" s="54" t="e">
        <f>IF(AT28&gt;=12,DATEDIF(BK28,BO28,"y")+1,DATEDIF(BK28,BO28,"y"))</f>
        <v>#NUM!</v>
      </c>
      <c r="AQ28" s="54" t="e">
        <f>IF(AT28&gt;=12,AT28-12,AT28)</f>
        <v>#NUM!</v>
      </c>
      <c r="AR28" s="55" t="e">
        <f>IF(AU28&lt;=15,"半",0)</f>
        <v>#NUM!</v>
      </c>
      <c r="AS28" s="51" t="e">
        <f>DATEDIF(BK28,BO28,"y")</f>
        <v>#NUM!</v>
      </c>
      <c r="AT28" s="52" t="e">
        <f>IF(AU28&gt;=16,DATEDIF(BK28,BO28,"ym")+1,DATEDIF(BK28,BO28,"ym"))</f>
        <v>#NUM!</v>
      </c>
      <c r="AU28" s="53" t="e">
        <f>DATEDIF(BK28,BO28,"md")</f>
        <v>#NUM!</v>
      </c>
      <c r="AV28" s="54" t="e">
        <f>IF(AZ28&gt;=12,DATEDIF(BL28,BN28,"y")+1,DATEDIF(BL28,BN28,"y"))</f>
        <v>#NUM!</v>
      </c>
      <c r="AW28" s="54" t="e">
        <f>IF(AZ28&gt;=12,AZ28-12,AZ28)</f>
        <v>#NUM!</v>
      </c>
      <c r="AX28" s="55" t="e">
        <f>IF(BA28&lt;=15,"半",0)</f>
        <v>#NUM!</v>
      </c>
      <c r="AY28" s="51" t="e">
        <f>DATEDIF(BL28,BN28,"y")</f>
        <v>#NUM!</v>
      </c>
      <c r="AZ28" s="52" t="e">
        <f>IF(BA28&gt;=16,DATEDIF(BL28,BN28,"ym")+1,DATEDIF(BL28,BN28,"ym"))</f>
        <v>#NUM!</v>
      </c>
      <c r="BA28" s="52" t="e">
        <f>DATEDIF(BL28,BN28,"md")</f>
        <v>#NUM!</v>
      </c>
      <c r="BB28" s="54" t="e">
        <f>IF(BF28&gt;=12,DATEDIF(BL28,BO28,"y")+1,DATEDIF(BL28,BO28,"y"))</f>
        <v>#NUM!</v>
      </c>
      <c r="BC28" s="54" t="e">
        <f>IF(BF28&gt;=12,BF28-12,BF28)</f>
        <v>#NUM!</v>
      </c>
      <c r="BD28" s="55" t="e">
        <f>IF(BG28&lt;=15,"半",0)</f>
        <v>#NUM!</v>
      </c>
      <c r="BE28" s="51" t="e">
        <f>DATEDIF(BL28,BO28,"y")</f>
        <v>#NUM!</v>
      </c>
      <c r="BF28" s="52" t="e">
        <f>IF(BG28&gt;=16,DATEDIF(BL28,BO28,"ym")+1,DATEDIF(BL28,BO28,"ym"))</f>
        <v>#NUM!</v>
      </c>
      <c r="BG28" s="53" t="e">
        <f>DATEDIF(BL28,BO28,"md")</f>
        <v>#NUM!</v>
      </c>
      <c r="BH28" s="52"/>
      <c r="BI28" s="59">
        <f>IF(J29="現在",$AG$5,J29)</f>
        <v>0</v>
      </c>
      <c r="BJ28" s="52">
        <v>1</v>
      </c>
      <c r="BK28" s="61">
        <f>IF(DAY(J28)&lt;=15,J28-DAY(J28)+1,J28-DAY(J28)+16)</f>
        <v>1</v>
      </c>
      <c r="BL28" s="61">
        <f>IF(DAY(BK28)=1,BK28+15,BU28)</f>
        <v>16</v>
      </c>
      <c r="BM28" s="62"/>
      <c r="BN28" s="181">
        <f>IF(CD28&gt;=16,CB28,IF(J29="現在",$AG$5-CD28+15,J29-CD28+15))</f>
        <v>15</v>
      </c>
      <c r="BO28" s="63">
        <f>IF(DAY(BN28)=15,BN28-DAY(BN28),BN28-DAY(BN28)+15)</f>
        <v>0</v>
      </c>
      <c r="BP28" s="62"/>
      <c r="BQ28" s="62"/>
      <c r="BR28" s="60">
        <f>YEAR(J28)</f>
        <v>1900</v>
      </c>
      <c r="BS28" s="64">
        <f>MONTH(J28)+1</f>
        <v>2</v>
      </c>
      <c r="BT28" s="65" t="str">
        <f>CONCATENATE(BR28,"/",BS28,"/",1)</f>
        <v>1900/2/1</v>
      </c>
      <c r="BU28" s="65">
        <f>BT28+1-1</f>
        <v>32</v>
      </c>
      <c r="BV28" s="65">
        <f>BT28-1</f>
        <v>31</v>
      </c>
      <c r="BW28" s="60">
        <f>DAY(BV28)</f>
        <v>31</v>
      </c>
      <c r="BX28" s="60">
        <f>DAY(J28)</f>
        <v>0</v>
      </c>
      <c r="BY28" s="60">
        <f>YEAR(BI28)</f>
        <v>1900</v>
      </c>
      <c r="BZ28" s="64">
        <f>IF(MONTH(BI28)=12,MONTH(BI28)-12+1,MONTH(BI28)+1)</f>
        <v>2</v>
      </c>
      <c r="CA28" s="65" t="str">
        <f>IF(BZ28=1,CONCATENATE(BY28+1,"/",BZ28,"/",1),CONCATENATE(BY28,"/",BZ28,"/",1))</f>
        <v>1900/2/1</v>
      </c>
      <c r="CB28" s="65">
        <f>CA28-1</f>
        <v>31</v>
      </c>
      <c r="CC28" s="60">
        <f>DAY(CB28)</f>
        <v>31</v>
      </c>
      <c r="CD28" s="60">
        <f>DAY(BI28)</f>
        <v>0</v>
      </c>
    </row>
    <row r="29" spans="1:82" ht="12.75" customHeight="1">
      <c r="A29" s="307"/>
      <c r="B29" s="316"/>
      <c r="C29" s="316"/>
      <c r="D29" s="316"/>
      <c r="E29" s="316"/>
      <c r="F29" s="316"/>
      <c r="G29" s="317"/>
      <c r="H29" s="3" t="s">
        <v>22</v>
      </c>
      <c r="I29" s="3"/>
      <c r="J29" s="231"/>
      <c r="K29" s="281"/>
      <c r="L29" s="293"/>
      <c r="M29" s="281"/>
      <c r="N29" s="475"/>
      <c r="O29" s="476"/>
      <c r="P29" s="476"/>
      <c r="Q29" s="476"/>
      <c r="R29" s="476"/>
      <c r="S29" s="476"/>
      <c r="T29" s="476"/>
      <c r="U29" s="476"/>
      <c r="V29" s="476"/>
      <c r="W29" s="476"/>
      <c r="X29" s="476"/>
      <c r="Y29" s="476"/>
      <c r="Z29" s="476"/>
      <c r="AA29" s="476"/>
      <c r="AB29" s="476"/>
      <c r="AC29" s="477"/>
      <c r="AD29" s="59"/>
      <c r="AE29" s="67"/>
      <c r="AF29" s="277"/>
      <c r="AG29" s="275"/>
      <c r="AH29"/>
      <c r="AI29"/>
      <c r="AJ29" s="54"/>
      <c r="AK29" s="54"/>
      <c r="AL29" s="55"/>
      <c r="AM29" s="51"/>
      <c r="AN29" s="52"/>
      <c r="AO29" s="53"/>
      <c r="AP29" s="54"/>
      <c r="AQ29" s="54"/>
      <c r="AR29" s="55"/>
      <c r="AS29" s="51"/>
      <c r="AT29" s="52"/>
      <c r="AU29" s="53"/>
      <c r="AV29" s="54"/>
      <c r="AW29" s="54"/>
      <c r="AX29" s="55"/>
      <c r="AY29" s="51"/>
      <c r="AZ29" s="52"/>
      <c r="BA29" s="52"/>
      <c r="BB29" s="54"/>
      <c r="BC29" s="54"/>
      <c r="BD29" s="55"/>
      <c r="BE29" s="51"/>
      <c r="BF29" s="52"/>
      <c r="BG29" s="53"/>
      <c r="BH29" s="52"/>
      <c r="BI29" s="59"/>
      <c r="BJ29" s="52"/>
      <c r="BK29" s="61"/>
      <c r="BL29" s="61"/>
      <c r="BM29" s="62"/>
      <c r="BN29" s="63"/>
      <c r="BO29" s="63"/>
      <c r="BP29" s="62"/>
      <c r="BQ29" s="62"/>
      <c r="BS29" s="64"/>
      <c r="BT29" s="65"/>
      <c r="BU29" s="65"/>
      <c r="BV29" s="65"/>
      <c r="BZ29" s="64"/>
      <c r="CA29" s="65"/>
      <c r="CB29" s="65"/>
    </row>
    <row r="30" spans="1:82" ht="12.75" customHeight="1">
      <c r="A30" s="305"/>
      <c r="B30" s="299"/>
      <c r="C30" s="300"/>
      <c r="D30" s="300"/>
      <c r="E30" s="300"/>
      <c r="F30" s="300"/>
      <c r="G30" s="301"/>
      <c r="H30" s="201" t="s">
        <v>21</v>
      </c>
      <c r="I30" s="201"/>
      <c r="J30" s="232"/>
      <c r="K30" s="280" t="str">
        <f>IF($J30&lt;&gt;"",IF($AF30="0-",AP30,IF($AF30="+0",AV30,IF($AF30="+-",BB30,AJ30))),"")</f>
        <v/>
      </c>
      <c r="L30" s="292" t="str">
        <f>IF($J30&lt;&gt;"",IF($AF30="0-",AQ30,IF($AF30="+0",AW30,IF($AF30="+-",BC30,AK30))),"")</f>
        <v/>
      </c>
      <c r="M30" s="280" t="str">
        <f>IF($J30&lt;&gt;"",IF($AF30="0-",AR30,IF($AF30="+0",AX30,IF($AF30="+-",BD30,AL30))),"")</f>
        <v/>
      </c>
      <c r="N30" s="475"/>
      <c r="O30" s="476"/>
      <c r="P30" s="476"/>
      <c r="Q30" s="476"/>
      <c r="R30" s="476"/>
      <c r="S30" s="476"/>
      <c r="T30" s="476"/>
      <c r="U30" s="476"/>
      <c r="V30" s="476"/>
      <c r="W30" s="476"/>
      <c r="X30" s="476"/>
      <c r="Y30" s="476"/>
      <c r="Z30" s="476"/>
      <c r="AA30" s="476"/>
      <c r="AB30" s="476"/>
      <c r="AC30" s="477"/>
      <c r="AD30" s="59"/>
      <c r="AE30" s="67"/>
      <c r="AF30" s="276"/>
      <c r="AG30" s="274" t="str">
        <f>IF(AF30&lt;&gt;"",VLOOKUP(AF30,$AH$12:$AI$15,2),"")</f>
        <v/>
      </c>
      <c r="AH30"/>
      <c r="AI30"/>
      <c r="AJ30" s="54">
        <f>IF(AN30&gt;=12,DATEDIF(BK30,BN30,"y")+1,DATEDIF(BK30,BN30,"y"))</f>
        <v>0</v>
      </c>
      <c r="AK30" s="54">
        <f>IF(AN30&gt;=12,AN30-12,AN30)</f>
        <v>0</v>
      </c>
      <c r="AL30" s="55" t="str">
        <f>IF(AO30&lt;=15,"半",0)</f>
        <v>半</v>
      </c>
      <c r="AM30" s="51">
        <f>DATEDIF(BK30,BN30,"y")</f>
        <v>0</v>
      </c>
      <c r="AN30" s="52">
        <f>IF(AO30&gt;=16,DATEDIF(BK30,BN30,"ym")+1,DATEDIF(BK30,BN30,"ym"))</f>
        <v>0</v>
      </c>
      <c r="AO30" s="53">
        <f>DATEDIF(BK30,BN30,"md")</f>
        <v>14</v>
      </c>
      <c r="AP30" s="54" t="e">
        <f>IF(AT30&gt;=12,DATEDIF(BK30,BO30,"y")+1,DATEDIF(BK30,BO30,"y"))</f>
        <v>#NUM!</v>
      </c>
      <c r="AQ30" s="54" t="e">
        <f>IF(AT30&gt;=12,AT30-12,AT30)</f>
        <v>#NUM!</v>
      </c>
      <c r="AR30" s="55" t="e">
        <f>IF(AU30&lt;=15,"半",0)</f>
        <v>#NUM!</v>
      </c>
      <c r="AS30" s="51" t="e">
        <f>DATEDIF(BK30,BO30,"y")</f>
        <v>#NUM!</v>
      </c>
      <c r="AT30" s="52" t="e">
        <f>IF(AU30&gt;=16,DATEDIF(BK30,BO30,"ym")+1,DATEDIF(BK30,BO30,"ym"))</f>
        <v>#NUM!</v>
      </c>
      <c r="AU30" s="53" t="e">
        <f>DATEDIF(BK30,BO30,"md")</f>
        <v>#NUM!</v>
      </c>
      <c r="AV30" s="54" t="e">
        <f>IF(AZ30&gt;=12,DATEDIF(BL30,BN30,"y")+1,DATEDIF(BL30,BN30,"y"))</f>
        <v>#NUM!</v>
      </c>
      <c r="AW30" s="54" t="e">
        <f>IF(AZ30&gt;=12,AZ30-12,AZ30)</f>
        <v>#NUM!</v>
      </c>
      <c r="AX30" s="55" t="e">
        <f>IF(BA30&lt;=15,"半",0)</f>
        <v>#NUM!</v>
      </c>
      <c r="AY30" s="51" t="e">
        <f>DATEDIF(BL30,BN30,"y")</f>
        <v>#NUM!</v>
      </c>
      <c r="AZ30" s="52" t="e">
        <f>IF(BA30&gt;=16,DATEDIF(BL30,BN30,"ym")+1,DATEDIF(BL30,BN30,"ym"))</f>
        <v>#NUM!</v>
      </c>
      <c r="BA30" s="52" t="e">
        <f>DATEDIF(BL30,BN30,"md")</f>
        <v>#NUM!</v>
      </c>
      <c r="BB30" s="54" t="e">
        <f>IF(BF30&gt;=12,DATEDIF(BL30,BO30,"y")+1,DATEDIF(BL30,BO30,"y"))</f>
        <v>#NUM!</v>
      </c>
      <c r="BC30" s="54" t="e">
        <f>IF(BF30&gt;=12,BF30-12,BF30)</f>
        <v>#NUM!</v>
      </c>
      <c r="BD30" s="55" t="e">
        <f>IF(BG30&lt;=15,"半",0)</f>
        <v>#NUM!</v>
      </c>
      <c r="BE30" s="51" t="e">
        <f>DATEDIF(BL30,BO30,"y")</f>
        <v>#NUM!</v>
      </c>
      <c r="BF30" s="52" t="e">
        <f>IF(BG30&gt;=16,DATEDIF(BL30,BO30,"ym")+1,DATEDIF(BL30,BO30,"ym"))</f>
        <v>#NUM!</v>
      </c>
      <c r="BG30" s="53" t="e">
        <f>DATEDIF(BL30,BO30,"md")</f>
        <v>#NUM!</v>
      </c>
      <c r="BH30" s="52"/>
      <c r="BI30" s="59">
        <f>IF(J31="現在",$AG$5,J31)</f>
        <v>0</v>
      </c>
      <c r="BJ30" s="52">
        <v>2</v>
      </c>
      <c r="BK30" s="61">
        <f>IF(DAY(J30)&lt;=15,J30-DAY(J30)+1,J30-DAY(J30)+16)</f>
        <v>1</v>
      </c>
      <c r="BL30" s="61">
        <f>IF(DAY(BK30)=1,BK30+15,BU30)</f>
        <v>16</v>
      </c>
      <c r="BM30" s="62"/>
      <c r="BN30" s="181">
        <f>IF(CD30&gt;=16,CB30,IF(J31="現在",$AG$5-CD30+15,J31-CD30+15))</f>
        <v>15</v>
      </c>
      <c r="BO30" s="63">
        <f>IF(DAY(BN30)=15,BN30-DAY(BN30),BN30-DAY(BN30)+15)</f>
        <v>0</v>
      </c>
      <c r="BP30" s="62"/>
      <c r="BQ30" s="62"/>
      <c r="BR30" s="60">
        <f>YEAR(J30)</f>
        <v>1900</v>
      </c>
      <c r="BS30" s="64">
        <f>MONTH(J30)+1</f>
        <v>2</v>
      </c>
      <c r="BT30" s="65" t="str">
        <f>CONCATENATE(BR30,"/",BS30,"/",1)</f>
        <v>1900/2/1</v>
      </c>
      <c r="BU30" s="65">
        <f>BT30+1-1</f>
        <v>32</v>
      </c>
      <c r="BV30" s="65">
        <f>BT30-1</f>
        <v>31</v>
      </c>
      <c r="BW30" s="60">
        <f>DAY(BV30)</f>
        <v>31</v>
      </c>
      <c r="BX30" s="60">
        <f>DAY(J30)</f>
        <v>0</v>
      </c>
      <c r="BY30" s="60">
        <f>YEAR(BI30)</f>
        <v>1900</v>
      </c>
      <c r="BZ30" s="64">
        <f>IF(MONTH(BI30)=12,MONTH(BI30)-12+1,MONTH(BI30)+1)</f>
        <v>2</v>
      </c>
      <c r="CA30" s="65" t="str">
        <f>IF(BZ30=1,CONCATENATE(BY30+1,"/",BZ30,"/",1),CONCATENATE(BY30,"/",BZ30,"/",1))</f>
        <v>1900/2/1</v>
      </c>
      <c r="CB30" s="65">
        <f>CA30-1</f>
        <v>31</v>
      </c>
      <c r="CC30" s="60">
        <f>DAY(CB30)</f>
        <v>31</v>
      </c>
      <c r="CD30" s="60">
        <f>DAY(BI30)</f>
        <v>0</v>
      </c>
    </row>
    <row r="31" spans="1:82" ht="12.75" customHeight="1">
      <c r="A31" s="307"/>
      <c r="B31" s="302"/>
      <c r="C31" s="303"/>
      <c r="D31" s="303"/>
      <c r="E31" s="303"/>
      <c r="F31" s="303"/>
      <c r="G31" s="304"/>
      <c r="H31" s="3" t="s">
        <v>22</v>
      </c>
      <c r="I31" s="3"/>
      <c r="J31" s="231"/>
      <c r="K31" s="281"/>
      <c r="L31" s="293"/>
      <c r="M31" s="281"/>
      <c r="N31" s="475"/>
      <c r="O31" s="476"/>
      <c r="P31" s="476"/>
      <c r="Q31" s="476"/>
      <c r="R31" s="476"/>
      <c r="S31" s="476"/>
      <c r="T31" s="476"/>
      <c r="U31" s="476"/>
      <c r="V31" s="476"/>
      <c r="W31" s="476"/>
      <c r="X31" s="476"/>
      <c r="Y31" s="476"/>
      <c r="Z31" s="476"/>
      <c r="AA31" s="476"/>
      <c r="AB31" s="476"/>
      <c r="AC31" s="477"/>
      <c r="AD31" s="59"/>
      <c r="AE31" s="67"/>
      <c r="AF31" s="277"/>
      <c r="AG31" s="275"/>
      <c r="AH31"/>
      <c r="AI31"/>
      <c r="AJ31" s="54"/>
      <c r="AK31" s="54"/>
      <c r="AL31" s="55"/>
      <c r="AM31" s="51"/>
      <c r="AN31" s="52"/>
      <c r="AO31" s="53"/>
      <c r="AP31" s="54"/>
      <c r="AQ31" s="54"/>
      <c r="AR31" s="55"/>
      <c r="AS31" s="51"/>
      <c r="AT31" s="52"/>
      <c r="AU31" s="53"/>
      <c r="AV31" s="54"/>
      <c r="AW31" s="54"/>
      <c r="AX31" s="55"/>
      <c r="AY31" s="51"/>
      <c r="AZ31" s="52"/>
      <c r="BA31" s="52"/>
      <c r="BB31" s="54"/>
      <c r="BC31" s="54"/>
      <c r="BD31" s="55"/>
      <c r="BE31" s="51"/>
      <c r="BF31" s="52"/>
      <c r="BG31" s="53"/>
      <c r="BH31" s="52"/>
      <c r="BI31" s="59"/>
      <c r="BJ31" s="52"/>
      <c r="BK31" s="61"/>
      <c r="BL31" s="61"/>
      <c r="BM31" s="62"/>
      <c r="BN31" s="63"/>
      <c r="BO31" s="63"/>
      <c r="BP31" s="62"/>
      <c r="BQ31" s="62"/>
      <c r="BS31" s="64"/>
      <c r="BT31" s="65"/>
      <c r="BU31" s="65"/>
      <c r="BV31" s="65"/>
      <c r="BZ31" s="64"/>
      <c r="CA31" s="65"/>
      <c r="CB31" s="65"/>
    </row>
    <row r="32" spans="1:82" ht="12.75" customHeight="1">
      <c r="A32" s="305"/>
      <c r="B32" s="299"/>
      <c r="C32" s="300"/>
      <c r="D32" s="300"/>
      <c r="E32" s="300"/>
      <c r="F32" s="300"/>
      <c r="G32" s="301"/>
      <c r="H32" s="201" t="s">
        <v>21</v>
      </c>
      <c r="I32" s="201"/>
      <c r="J32" s="232"/>
      <c r="K32" s="280" t="str">
        <f>IF($J32&lt;&gt;"",IF($AF32="0-",AP32,IF($AF32="+0",AV32,IF($AF32="+-",BB32,AJ32))),"")</f>
        <v/>
      </c>
      <c r="L32" s="292" t="str">
        <f>IF($J32&lt;&gt;"",IF($AF32="0-",AQ32,IF($AF32="+0",AW32,IF($AF32="+-",BC32,AK32))),"")</f>
        <v/>
      </c>
      <c r="M32" s="280" t="str">
        <f>IF($J32&lt;&gt;"",IF($AF32="0-",AR32,IF($AF32="+0",AX32,IF($AF32="+-",BD32,AL32))),"")</f>
        <v/>
      </c>
      <c r="N32" s="475"/>
      <c r="O32" s="476"/>
      <c r="P32" s="476"/>
      <c r="Q32" s="476"/>
      <c r="R32" s="476"/>
      <c r="S32" s="476"/>
      <c r="T32" s="476"/>
      <c r="U32" s="476"/>
      <c r="V32" s="476"/>
      <c r="W32" s="476"/>
      <c r="X32" s="476"/>
      <c r="Y32" s="476"/>
      <c r="Z32" s="476"/>
      <c r="AA32" s="476"/>
      <c r="AB32" s="476"/>
      <c r="AC32" s="477"/>
      <c r="AD32" s="59"/>
      <c r="AE32" s="67"/>
      <c r="AF32" s="276"/>
      <c r="AG32" s="274" t="str">
        <f>IF(AF32&lt;&gt;"",VLOOKUP(AF32,$AH$12:$AI$15,2),"")</f>
        <v/>
      </c>
      <c r="AH32"/>
      <c r="AI32"/>
      <c r="AJ32" s="54">
        <f>IF(AN32&gt;=12,DATEDIF(BK32,BN32,"y")+1,DATEDIF(BK32,BN32,"y"))</f>
        <v>0</v>
      </c>
      <c r="AK32" s="54">
        <f>IF(AN32&gt;=12,AN32-12,AN32)</f>
        <v>0</v>
      </c>
      <c r="AL32" s="55" t="str">
        <f>IF(AO32&lt;=15,"半",0)</f>
        <v>半</v>
      </c>
      <c r="AM32" s="69">
        <f>DATEDIF(BK32,BN32,"y")</f>
        <v>0</v>
      </c>
      <c r="AN32" s="70">
        <f>IF(AO32&gt;=16,DATEDIF(BK32,BN32,"ym")+1,DATEDIF(BK32,BN32,"ym"))</f>
        <v>0</v>
      </c>
      <c r="AO32" s="71">
        <f>DATEDIF(BK32,BN32,"md")</f>
        <v>14</v>
      </c>
      <c r="AP32" s="54" t="e">
        <f>IF(AT32&gt;=12,DATEDIF(BK32,BO32,"y")+1,DATEDIF(BK32,BO32,"y"))</f>
        <v>#NUM!</v>
      </c>
      <c r="AQ32" s="54" t="e">
        <f>IF(AT32&gt;=12,AT32-12,AT32)</f>
        <v>#NUM!</v>
      </c>
      <c r="AR32" s="55" t="e">
        <f>IF(AU32&lt;=15,"半",0)</f>
        <v>#NUM!</v>
      </c>
      <c r="AS32" s="69" t="e">
        <f>DATEDIF(BK32,BO32,"y")</f>
        <v>#NUM!</v>
      </c>
      <c r="AT32" s="70" t="e">
        <f>IF(AU32&gt;=16,DATEDIF(BK32,BO32,"ym")+1,DATEDIF(BK32,BO32,"ym"))</f>
        <v>#NUM!</v>
      </c>
      <c r="AU32" s="71" t="e">
        <f>DATEDIF(BK32,BO32,"md")</f>
        <v>#NUM!</v>
      </c>
      <c r="AV32" s="54" t="e">
        <f>IF(AZ32&gt;=12,DATEDIF(BL32,BN32,"y")+1,DATEDIF(BL32,BN32,"y"))</f>
        <v>#NUM!</v>
      </c>
      <c r="AW32" s="54" t="e">
        <f>IF(AZ32&gt;=12,AZ32-12,AZ32)</f>
        <v>#NUM!</v>
      </c>
      <c r="AX32" s="55" t="e">
        <f>IF(BA32&lt;=15,"半",0)</f>
        <v>#NUM!</v>
      </c>
      <c r="AY32" s="69" t="e">
        <f>DATEDIF(BL32,BN32,"y")</f>
        <v>#NUM!</v>
      </c>
      <c r="AZ32" s="70" t="e">
        <f>IF(BA32&gt;=16,DATEDIF(BL32,BN32,"ym")+1,DATEDIF(BL32,BN32,"ym"))</f>
        <v>#NUM!</v>
      </c>
      <c r="BA32" s="70" t="e">
        <f>DATEDIF(BL32,BN32,"md")</f>
        <v>#NUM!</v>
      </c>
      <c r="BB32" s="54" t="e">
        <f>IF(BF32&gt;=12,DATEDIF(BL32,BO32,"y")+1,DATEDIF(BL32,BO32,"y"))</f>
        <v>#NUM!</v>
      </c>
      <c r="BC32" s="54" t="e">
        <f>IF(BF32&gt;=12,BF32-12,BF32)</f>
        <v>#NUM!</v>
      </c>
      <c r="BD32" s="55" t="e">
        <f>IF(BG32&lt;=15,"半",0)</f>
        <v>#NUM!</v>
      </c>
      <c r="BE32" s="69" t="e">
        <f>DATEDIF(BL32,BO32,"y")</f>
        <v>#NUM!</v>
      </c>
      <c r="BF32" s="70" t="e">
        <f>IF(BG32&gt;=16,DATEDIF(BL32,BO32,"ym")+1,DATEDIF(BL32,BO32,"ym"))</f>
        <v>#NUM!</v>
      </c>
      <c r="BG32" s="71" t="e">
        <f>DATEDIF(BL32,BO32,"md")</f>
        <v>#NUM!</v>
      </c>
      <c r="BH32" s="52"/>
      <c r="BI32" s="59">
        <f>IF(J33="現在",$AG$5,J33)</f>
        <v>0</v>
      </c>
      <c r="BJ32" s="52">
        <v>0</v>
      </c>
      <c r="BK32" s="61">
        <f>IF(DAY(J32)&lt;=15,J32-DAY(J32)+1,J32-DAY(J32)+16)</f>
        <v>1</v>
      </c>
      <c r="BL32" s="61">
        <f>IF(DAY(BK32)=1,BK32+15,BU32)</f>
        <v>16</v>
      </c>
      <c r="BM32" s="62"/>
      <c r="BN32" s="181">
        <f>IF(CD32&gt;=16,CB32,IF(J33="現在",$AG$5-CD32+15,J33-CD32+15))</f>
        <v>15</v>
      </c>
      <c r="BO32" s="63">
        <f>IF(DAY(BN32)=15,BN32-DAY(BN32),BN32-DAY(BN32)+15)</f>
        <v>0</v>
      </c>
      <c r="BP32" s="62"/>
      <c r="BQ32" s="62"/>
      <c r="BR32" s="60">
        <f>YEAR(J32)</f>
        <v>1900</v>
      </c>
      <c r="BS32" s="64">
        <f>MONTH(J32)+1</f>
        <v>2</v>
      </c>
      <c r="BT32" s="65" t="str">
        <f>CONCATENATE(BR32,"/",BS32,"/",1)</f>
        <v>1900/2/1</v>
      </c>
      <c r="BU32" s="65">
        <f>BT32+1-1</f>
        <v>32</v>
      </c>
      <c r="BV32" s="65">
        <f>BT32-1</f>
        <v>31</v>
      </c>
      <c r="BW32" s="60">
        <f>DAY(BV32)</f>
        <v>31</v>
      </c>
      <c r="BX32" s="60">
        <f>DAY(J32)</f>
        <v>0</v>
      </c>
      <c r="BY32" s="60">
        <f>YEAR(BI32)</f>
        <v>1900</v>
      </c>
      <c r="BZ32" s="64">
        <f>IF(MONTH(BI32)=12,MONTH(BI32)-12+1,MONTH(BI32)+1)</f>
        <v>2</v>
      </c>
      <c r="CA32" s="65" t="str">
        <f>IF(BZ32=1,CONCATENATE(BY32+1,"/",BZ32,"/",1),CONCATENATE(BY32,"/",BZ32,"/",1))</f>
        <v>1900/2/1</v>
      </c>
      <c r="CB32" s="65">
        <f>CA32-1</f>
        <v>31</v>
      </c>
      <c r="CC32" s="60">
        <f>DAY(CB32)</f>
        <v>31</v>
      </c>
      <c r="CD32" s="60">
        <f>DAY(BI32)</f>
        <v>0</v>
      </c>
    </row>
    <row r="33" spans="1:88" ht="12.75" customHeight="1">
      <c r="A33" s="307"/>
      <c r="B33" s="302"/>
      <c r="C33" s="303"/>
      <c r="D33" s="303"/>
      <c r="E33" s="303"/>
      <c r="F33" s="303"/>
      <c r="G33" s="304"/>
      <c r="H33" s="3" t="s">
        <v>22</v>
      </c>
      <c r="I33" s="3"/>
      <c r="J33" s="231"/>
      <c r="K33" s="281"/>
      <c r="L33" s="293"/>
      <c r="M33" s="281"/>
      <c r="N33" s="475"/>
      <c r="O33" s="476"/>
      <c r="P33" s="476"/>
      <c r="Q33" s="476"/>
      <c r="R33" s="476"/>
      <c r="S33" s="476"/>
      <c r="T33" s="476"/>
      <c r="U33" s="476"/>
      <c r="V33" s="476"/>
      <c r="W33" s="476"/>
      <c r="X33" s="476"/>
      <c r="Y33" s="476"/>
      <c r="Z33" s="476"/>
      <c r="AA33" s="476"/>
      <c r="AB33" s="476"/>
      <c r="AC33" s="477"/>
      <c r="AD33" s="59"/>
      <c r="AE33" s="67"/>
      <c r="AF33" s="277"/>
      <c r="AG33" s="275"/>
      <c r="AH33"/>
      <c r="AI33"/>
      <c r="AJ33" s="54"/>
      <c r="AK33" s="54"/>
      <c r="AL33" s="55"/>
      <c r="AM33" s="51"/>
      <c r="AN33" s="52"/>
      <c r="AO33" s="53"/>
      <c r="AP33" s="54"/>
      <c r="AQ33" s="54"/>
      <c r="AR33" s="55"/>
      <c r="AS33" s="51"/>
      <c r="AT33" s="52"/>
      <c r="AU33" s="53"/>
      <c r="AV33" s="54"/>
      <c r="AW33" s="54"/>
      <c r="AX33" s="55"/>
      <c r="AY33" s="51"/>
      <c r="AZ33" s="52"/>
      <c r="BA33" s="52"/>
      <c r="BB33" s="54"/>
      <c r="BC33" s="54"/>
      <c r="BD33" s="55"/>
      <c r="BE33" s="51"/>
      <c r="BF33" s="52"/>
      <c r="BG33" s="53"/>
      <c r="BH33" s="52"/>
      <c r="BI33" s="59"/>
      <c r="BJ33" s="52"/>
      <c r="BK33" s="61"/>
      <c r="BL33" s="61"/>
      <c r="BM33" s="62"/>
      <c r="BN33" s="63"/>
      <c r="BO33" s="63"/>
      <c r="BP33" s="62"/>
      <c r="BQ33" s="62"/>
      <c r="BS33" s="64"/>
      <c r="BT33" s="65"/>
      <c r="BU33" s="65"/>
      <c r="BV33" s="65"/>
      <c r="BZ33" s="64"/>
      <c r="CA33" s="65"/>
      <c r="CB33" s="65"/>
    </row>
    <row r="34" spans="1:88" ht="12.75" customHeight="1">
      <c r="A34" s="305"/>
      <c r="B34" s="299"/>
      <c r="C34" s="300"/>
      <c r="D34" s="300"/>
      <c r="E34" s="300"/>
      <c r="F34" s="300"/>
      <c r="G34" s="301"/>
      <c r="H34" s="201" t="s">
        <v>21</v>
      </c>
      <c r="I34" s="201"/>
      <c r="J34" s="232"/>
      <c r="K34" s="280" t="str">
        <f>IF($J34&lt;&gt;"",IF($AF34="0-",AP34,IF($AF34="+0",AV34,IF($AF34="+-",BB34,AJ34))),"")</f>
        <v/>
      </c>
      <c r="L34" s="292" t="str">
        <f>IF($J34&lt;&gt;"",IF($AF34="0-",AQ34,IF($AF34="+0",AW34,IF($AF34="+-",BC34,AK34))),"")</f>
        <v/>
      </c>
      <c r="M34" s="280" t="str">
        <f>IF($J34&lt;&gt;"",IF($AF34="0-",AR34,IF($AF34="+0",AX34,IF($AF34="+-",BD34,AL34))),"")</f>
        <v/>
      </c>
      <c r="N34" s="475"/>
      <c r="O34" s="476"/>
      <c r="P34" s="476"/>
      <c r="Q34" s="476"/>
      <c r="R34" s="476"/>
      <c r="S34" s="476"/>
      <c r="T34" s="476"/>
      <c r="U34" s="476"/>
      <c r="V34" s="476"/>
      <c r="W34" s="476"/>
      <c r="X34" s="476"/>
      <c r="Y34" s="476"/>
      <c r="Z34" s="476"/>
      <c r="AA34" s="476"/>
      <c r="AB34" s="476"/>
      <c r="AC34" s="477"/>
      <c r="AD34" s="59"/>
      <c r="AE34" s="67"/>
      <c r="AF34" s="276"/>
      <c r="AG34" s="274" t="str">
        <f>IF(AF34&lt;&gt;"",VLOOKUP(AF34,$AH$12:$AI$15,2),"")</f>
        <v/>
      </c>
      <c r="AH34"/>
      <c r="AI34"/>
      <c r="AJ34" s="54">
        <f>IF(AN34&gt;=12,DATEDIF(BK34,BN34,"y")+1,DATEDIF(BK34,BN34,"y"))</f>
        <v>0</v>
      </c>
      <c r="AK34" s="54">
        <f>IF(AN34&gt;=12,AN34-12,AN34)</f>
        <v>0</v>
      </c>
      <c r="AL34" s="55" t="str">
        <f>IF(AO34&lt;=15,"半",0)</f>
        <v>半</v>
      </c>
      <c r="AM34" s="51">
        <f>DATEDIF(BK34,BN34,"y")</f>
        <v>0</v>
      </c>
      <c r="AN34" s="52">
        <f>IF(AO34&gt;=16,DATEDIF(BK34,BN34,"ym")+1,DATEDIF(BK34,BN34,"ym"))</f>
        <v>0</v>
      </c>
      <c r="AO34" s="53">
        <f>DATEDIF(BK34,BN34,"md")</f>
        <v>14</v>
      </c>
      <c r="AP34" s="54" t="e">
        <f>IF(AT34&gt;=12,DATEDIF(BK34,BO34,"y")+1,DATEDIF(BK34,BO34,"y"))</f>
        <v>#NUM!</v>
      </c>
      <c r="AQ34" s="54" t="e">
        <f>IF(AT34&gt;=12,AT34-12,AT34)</f>
        <v>#NUM!</v>
      </c>
      <c r="AR34" s="55" t="e">
        <f>IF(AU34&lt;=15,"半",0)</f>
        <v>#NUM!</v>
      </c>
      <c r="AS34" s="51" t="e">
        <f>DATEDIF(BK34,BO34,"y")</f>
        <v>#NUM!</v>
      </c>
      <c r="AT34" s="52" t="e">
        <f>IF(AU34&gt;=16,DATEDIF(BK34,BO34,"ym")+1,DATEDIF(BK34,BO34,"ym"))</f>
        <v>#NUM!</v>
      </c>
      <c r="AU34" s="53" t="e">
        <f>DATEDIF(BK34,BO34,"md")</f>
        <v>#NUM!</v>
      </c>
      <c r="AV34" s="54" t="e">
        <f>IF(AZ34&gt;=12,DATEDIF(BL34,BN34,"y")+1,DATEDIF(BL34,BN34,"y"))</f>
        <v>#NUM!</v>
      </c>
      <c r="AW34" s="54" t="e">
        <f>IF(AZ34&gt;=12,AZ34-12,AZ34)</f>
        <v>#NUM!</v>
      </c>
      <c r="AX34" s="55" t="e">
        <f>IF(BA34&lt;=15,"半",0)</f>
        <v>#NUM!</v>
      </c>
      <c r="AY34" s="51" t="e">
        <f>DATEDIF(BL34,BN34,"y")</f>
        <v>#NUM!</v>
      </c>
      <c r="AZ34" s="52" t="e">
        <f>IF(BA34&gt;=16,DATEDIF(BL34,BN34,"ym")+1,DATEDIF(BL34,BN34,"ym"))</f>
        <v>#NUM!</v>
      </c>
      <c r="BA34" s="52" t="e">
        <f>DATEDIF(BL34,BN34,"md")</f>
        <v>#NUM!</v>
      </c>
      <c r="BB34" s="54" t="e">
        <f>IF(BF34&gt;=12,DATEDIF(BL34,BO34,"y")+1,DATEDIF(BL34,BO34,"y"))</f>
        <v>#NUM!</v>
      </c>
      <c r="BC34" s="54" t="e">
        <f>IF(BF34&gt;=12,BF34-12,BF34)</f>
        <v>#NUM!</v>
      </c>
      <c r="BD34" s="55" t="e">
        <f>IF(BG34&lt;=15,"半",0)</f>
        <v>#NUM!</v>
      </c>
      <c r="BE34" s="51" t="e">
        <f>DATEDIF(BL34,BO34,"y")</f>
        <v>#NUM!</v>
      </c>
      <c r="BF34" s="52" t="e">
        <f>IF(BG34&gt;=16,DATEDIF(BL34,BO34,"ym")+1,DATEDIF(BL34,BO34,"ym"))</f>
        <v>#NUM!</v>
      </c>
      <c r="BG34" s="53" t="e">
        <f>DATEDIF(BL34,BO34,"md")</f>
        <v>#NUM!</v>
      </c>
      <c r="BH34" s="52"/>
      <c r="BI34" s="59">
        <f>IF(J35="現在",$AG$5,J35)</f>
        <v>0</v>
      </c>
      <c r="BJ34" s="52">
        <v>1</v>
      </c>
      <c r="BK34" s="61">
        <f>IF(DAY(J34)&lt;=15,J34-DAY(J34)+1,J34-DAY(J34)+16)</f>
        <v>1</v>
      </c>
      <c r="BL34" s="61">
        <f>IF(DAY(BK34)=1,BK34+15,BU34)</f>
        <v>16</v>
      </c>
      <c r="BM34" s="62"/>
      <c r="BN34" s="181">
        <f>IF(CD34&gt;=16,CB34,IF(J35="現在",$AG$5-CD34+15,J35-CD34+15))</f>
        <v>15</v>
      </c>
      <c r="BO34" s="63">
        <f>IF(DAY(BN34)=15,BN34-DAY(BN34),BN34-DAY(BN34)+15)</f>
        <v>0</v>
      </c>
      <c r="BP34" s="62"/>
      <c r="BQ34" s="62"/>
      <c r="BR34" s="60">
        <f>YEAR(J34)</f>
        <v>1900</v>
      </c>
      <c r="BS34" s="64">
        <f>MONTH(J34)+1</f>
        <v>2</v>
      </c>
      <c r="BT34" s="65" t="str">
        <f>CONCATENATE(BR34,"/",BS34,"/",1)</f>
        <v>1900/2/1</v>
      </c>
      <c r="BU34" s="65">
        <f>BT34+1-1</f>
        <v>32</v>
      </c>
      <c r="BV34" s="65">
        <f>BT34-1</f>
        <v>31</v>
      </c>
      <c r="BW34" s="60">
        <f>DAY(BV34)</f>
        <v>31</v>
      </c>
      <c r="BX34" s="60">
        <f>DAY(J34)</f>
        <v>0</v>
      </c>
      <c r="BY34" s="60">
        <f>YEAR(BI34)</f>
        <v>1900</v>
      </c>
      <c r="BZ34" s="64">
        <f>IF(MONTH(BI34)=12,MONTH(BI34)-12+1,MONTH(BI34)+1)</f>
        <v>2</v>
      </c>
      <c r="CA34" s="65" t="str">
        <f>IF(BZ34=1,CONCATENATE(BY34+1,"/",BZ34,"/",1),CONCATENATE(BY34,"/",BZ34,"/",1))</f>
        <v>1900/2/1</v>
      </c>
      <c r="CB34" s="65">
        <f>CA34-1</f>
        <v>31</v>
      </c>
      <c r="CC34" s="60">
        <f>DAY(CB34)</f>
        <v>31</v>
      </c>
      <c r="CD34" s="60">
        <f>DAY(BI34)</f>
        <v>0</v>
      </c>
    </row>
    <row r="35" spans="1:88" ht="12.75" customHeight="1">
      <c r="A35" s="307"/>
      <c r="B35" s="302"/>
      <c r="C35" s="303"/>
      <c r="D35" s="303"/>
      <c r="E35" s="303"/>
      <c r="F35" s="303"/>
      <c r="G35" s="304"/>
      <c r="H35" s="3" t="s">
        <v>22</v>
      </c>
      <c r="I35" s="3"/>
      <c r="J35" s="231"/>
      <c r="K35" s="281"/>
      <c r="L35" s="293"/>
      <c r="M35" s="281"/>
      <c r="N35" s="478"/>
      <c r="O35" s="479"/>
      <c r="P35" s="479"/>
      <c r="Q35" s="479"/>
      <c r="R35" s="479"/>
      <c r="S35" s="479"/>
      <c r="T35" s="479"/>
      <c r="U35" s="479"/>
      <c r="V35" s="479"/>
      <c r="W35" s="479"/>
      <c r="X35" s="479"/>
      <c r="Y35" s="479"/>
      <c r="Z35" s="479"/>
      <c r="AA35" s="479"/>
      <c r="AB35" s="479"/>
      <c r="AC35" s="480"/>
      <c r="AD35" s="73"/>
      <c r="AE35" s="67"/>
      <c r="AF35" s="277"/>
      <c r="AG35" s="275"/>
      <c r="AH35"/>
      <c r="AI35"/>
      <c r="AJ35" s="54"/>
      <c r="AK35" s="54"/>
      <c r="AL35" s="55"/>
      <c r="AM35" s="51"/>
      <c r="AN35" s="52"/>
      <c r="AO35" s="53"/>
      <c r="AP35" s="54"/>
      <c r="AQ35" s="54"/>
      <c r="AR35" s="55"/>
      <c r="AS35" s="51"/>
      <c r="AT35" s="52"/>
      <c r="AU35" s="53"/>
      <c r="AV35" s="54"/>
      <c r="AW35" s="54"/>
      <c r="AX35" s="55"/>
      <c r="AY35" s="51"/>
      <c r="AZ35" s="52"/>
      <c r="BA35" s="52"/>
      <c r="BB35" s="54"/>
      <c r="BC35" s="54"/>
      <c r="BD35" s="55"/>
      <c r="BE35" s="51"/>
      <c r="BF35" s="52"/>
      <c r="BG35" s="53"/>
      <c r="BH35" s="52"/>
      <c r="BI35" s="59"/>
      <c r="BJ35" s="52"/>
      <c r="BK35" s="61"/>
      <c r="BL35" s="61"/>
      <c r="BM35" s="62"/>
      <c r="BN35" s="63"/>
      <c r="BO35" s="63"/>
      <c r="BP35" s="62"/>
      <c r="BQ35" s="62"/>
      <c r="BS35" s="64"/>
      <c r="BT35" s="65"/>
      <c r="BU35" s="65"/>
      <c r="BV35" s="65"/>
      <c r="BZ35" s="64"/>
      <c r="CA35" s="65"/>
      <c r="CB35" s="65"/>
    </row>
    <row r="36" spans="1:88" ht="12.75" customHeight="1">
      <c r="A36" s="305"/>
      <c r="B36" s="299"/>
      <c r="C36" s="300"/>
      <c r="D36" s="300"/>
      <c r="E36" s="300"/>
      <c r="F36" s="300"/>
      <c r="G36" s="301"/>
      <c r="H36" s="201" t="s">
        <v>21</v>
      </c>
      <c r="I36" s="201"/>
      <c r="J36" s="232"/>
      <c r="K36" s="278" t="str">
        <f>IF($J36&lt;&gt;"",IF($AF36="0-",AP36,IF($AF36="+0",AV36,IF($AF36="+-",BB36,AJ36))),"")</f>
        <v/>
      </c>
      <c r="L36" s="292" t="str">
        <f>IF($J36&lt;&gt;"",IF($AF36="0-",AQ36,IF($AF36="+0",AW36,IF($AF36="+-",BC36,AK36))),"")</f>
        <v/>
      </c>
      <c r="M36" s="280" t="str">
        <f>IF($J36&lt;&gt;"",IF($AF36="0-",AR36,IF($AF36="+0",AX36,IF($AF36="+-",BD36,AL36))),"")</f>
        <v/>
      </c>
      <c r="N36" s="118"/>
      <c r="O36" s="119"/>
      <c r="P36" s="253" t="s">
        <v>78</v>
      </c>
      <c r="Q36" s="254"/>
      <c r="R36" s="254"/>
      <c r="S36" s="254"/>
      <c r="T36" s="254"/>
      <c r="U36" s="288" t="s">
        <v>60</v>
      </c>
      <c r="V36" s="460"/>
      <c r="W36" s="253" t="s">
        <v>78</v>
      </c>
      <c r="X36" s="254"/>
      <c r="Y36" s="254"/>
      <c r="Z36" s="254"/>
      <c r="AA36" s="254"/>
      <c r="AB36" s="288" t="s">
        <v>60</v>
      </c>
      <c r="AC36" s="289"/>
      <c r="AD36" s="104"/>
      <c r="AE36" s="67"/>
      <c r="AF36" s="276"/>
      <c r="AG36" s="274" t="str">
        <f>IF(AF36&lt;&gt;"",VLOOKUP(AF36,$AH$12:$AI$15,2),"")</f>
        <v/>
      </c>
      <c r="AH36"/>
      <c r="AI36"/>
      <c r="AJ36" s="54">
        <f>IF(AN36&gt;=12,DATEDIF(BK36,BN36,"y")+1,DATEDIF(BK36,BN36,"y"))</f>
        <v>0</v>
      </c>
      <c r="AK36" s="54">
        <f>IF(AN36&gt;=12,AN36-12,AN36)</f>
        <v>0</v>
      </c>
      <c r="AL36" s="55" t="str">
        <f>IF(AO36&lt;=15,"半",0)</f>
        <v>半</v>
      </c>
      <c r="AM36" s="51">
        <f>DATEDIF(BK36,BN36,"y")</f>
        <v>0</v>
      </c>
      <c r="AN36" s="52">
        <f>IF(AO36&gt;=16,DATEDIF(BK36,BN36,"ym")+1,DATEDIF(BK36,BN36,"ym"))</f>
        <v>0</v>
      </c>
      <c r="AO36" s="53">
        <f>DATEDIF(BK36,BN36,"md")</f>
        <v>14</v>
      </c>
      <c r="AP36" s="54" t="e">
        <f>IF(AT36&gt;=12,DATEDIF(BK36,BO36,"y")+1,DATEDIF(BK36,BO36,"y"))</f>
        <v>#NUM!</v>
      </c>
      <c r="AQ36" s="54" t="e">
        <f>IF(AT36&gt;=12,AT36-12,AT36)</f>
        <v>#NUM!</v>
      </c>
      <c r="AR36" s="55" t="e">
        <f>IF(AU36&lt;=15,"半",0)</f>
        <v>#NUM!</v>
      </c>
      <c r="AS36" s="51" t="e">
        <f>DATEDIF(BK36,BO36,"y")</f>
        <v>#NUM!</v>
      </c>
      <c r="AT36" s="52" t="e">
        <f>IF(AU36&gt;=16,DATEDIF(BK36,BO36,"ym")+1,DATEDIF(BK36,BO36,"ym"))</f>
        <v>#NUM!</v>
      </c>
      <c r="AU36" s="53" t="e">
        <f>DATEDIF(BK36,BO36,"md")</f>
        <v>#NUM!</v>
      </c>
      <c r="AV36" s="54" t="e">
        <f>IF(AZ36&gt;=12,DATEDIF(BL36,BN36,"y")+1,DATEDIF(BL36,BN36,"y"))</f>
        <v>#NUM!</v>
      </c>
      <c r="AW36" s="54" t="e">
        <f>IF(AZ36&gt;=12,AZ36-12,AZ36)</f>
        <v>#NUM!</v>
      </c>
      <c r="AX36" s="55" t="e">
        <f>IF(BA36&lt;=15,"半",0)</f>
        <v>#NUM!</v>
      </c>
      <c r="AY36" s="51" t="e">
        <f>DATEDIF(BL36,BN36,"y")</f>
        <v>#NUM!</v>
      </c>
      <c r="AZ36" s="52" t="e">
        <f>IF(BA36&gt;=16,DATEDIF(BL36,BN36,"ym")+1,DATEDIF(BL36,BN36,"ym"))</f>
        <v>#NUM!</v>
      </c>
      <c r="BA36" s="52" t="e">
        <f>DATEDIF(BL36,BN36,"md")</f>
        <v>#NUM!</v>
      </c>
      <c r="BB36" s="54" t="e">
        <f>IF(BF36&gt;=12,DATEDIF(BL36,BO36,"y")+1,DATEDIF(BL36,BO36,"y"))</f>
        <v>#NUM!</v>
      </c>
      <c r="BC36" s="54" t="e">
        <f>IF(BF36&gt;=12,BF36-12,BF36)</f>
        <v>#NUM!</v>
      </c>
      <c r="BD36" s="55" t="e">
        <f>IF(BG36&lt;=15,"半",0)</f>
        <v>#NUM!</v>
      </c>
      <c r="BE36" s="51" t="e">
        <f>DATEDIF(BL36,BO36,"y")</f>
        <v>#NUM!</v>
      </c>
      <c r="BF36" s="52" t="e">
        <f>IF(BG36&gt;=16,DATEDIF(BL36,BO36,"ym")+1,DATEDIF(BL36,BO36,"ym"))</f>
        <v>#NUM!</v>
      </c>
      <c r="BG36" s="53" t="e">
        <f>DATEDIF(BL36,BO36,"md")</f>
        <v>#NUM!</v>
      </c>
      <c r="BH36" s="52"/>
      <c r="BI36" s="59">
        <f>IF(J37="現在",$AG$5,J37)</f>
        <v>0</v>
      </c>
      <c r="BJ36" s="52">
        <v>2</v>
      </c>
      <c r="BK36" s="61">
        <f>IF(DAY(J36)&lt;=15,J36-DAY(J36)+1,J36-DAY(J36)+16)</f>
        <v>1</v>
      </c>
      <c r="BL36" s="61">
        <f>IF(DAY(BK36)=1,BK36+15,BU36)</f>
        <v>16</v>
      </c>
      <c r="BM36" s="62"/>
      <c r="BN36" s="181">
        <f>IF(CD36&gt;=16,CB36,IF(J37="現在",$AG$5-CD36+15,J37-CD36+15))</f>
        <v>15</v>
      </c>
      <c r="BO36" s="63">
        <f>IF(DAY(BN36)=15,BN36-DAY(BN36),BN36-DAY(BN36)+15)</f>
        <v>0</v>
      </c>
      <c r="BP36" s="62"/>
      <c r="BQ36" s="62"/>
      <c r="BR36" s="60">
        <f>YEAR(J36)</f>
        <v>1900</v>
      </c>
      <c r="BS36" s="64">
        <f>MONTH(J36)+1</f>
        <v>2</v>
      </c>
      <c r="BT36" s="65" t="str">
        <f>CONCATENATE(BR36,"/",BS36,"/",1)</f>
        <v>1900/2/1</v>
      </c>
      <c r="BU36" s="65">
        <f>BT36+1-1</f>
        <v>32</v>
      </c>
      <c r="BV36" s="65">
        <f>BT36-1</f>
        <v>31</v>
      </c>
      <c r="BW36" s="60">
        <f>DAY(BV36)</f>
        <v>31</v>
      </c>
      <c r="BX36" s="60">
        <f>DAY(J36)</f>
        <v>0</v>
      </c>
      <c r="BY36" s="60">
        <f>YEAR(BI36)</f>
        <v>1900</v>
      </c>
      <c r="BZ36" s="64">
        <f>IF(MONTH(BI36)=12,MONTH(BI36)-12+1,MONTH(BI36)+1)</f>
        <v>2</v>
      </c>
      <c r="CA36" s="65" t="str">
        <f>IF(BZ36=1,CONCATENATE(BY36+1,"/",BZ36,"/",1),CONCATENATE(BY36,"/",BZ36,"/",1))</f>
        <v>1900/2/1</v>
      </c>
      <c r="CB36" s="65">
        <f>CA36-1</f>
        <v>31</v>
      </c>
      <c r="CC36" s="60">
        <f>DAY(CB36)</f>
        <v>31</v>
      </c>
      <c r="CD36" s="60">
        <f>DAY(BI36)</f>
        <v>0</v>
      </c>
    </row>
    <row r="37" spans="1:88" ht="12.75" customHeight="1">
      <c r="A37" s="307"/>
      <c r="B37" s="302"/>
      <c r="C37" s="303"/>
      <c r="D37" s="303"/>
      <c r="E37" s="303"/>
      <c r="F37" s="303"/>
      <c r="G37" s="304"/>
      <c r="H37" s="3" t="s">
        <v>22</v>
      </c>
      <c r="I37" s="3"/>
      <c r="J37" s="231"/>
      <c r="K37" s="279"/>
      <c r="L37" s="293"/>
      <c r="M37" s="281"/>
      <c r="N37" s="350" t="s">
        <v>89</v>
      </c>
      <c r="O37" s="347"/>
      <c r="P37" s="268" t="s">
        <v>44</v>
      </c>
      <c r="Q37" s="269"/>
      <c r="R37" s="282" t="s">
        <v>78</v>
      </c>
      <c r="S37" s="283"/>
      <c r="T37" s="283"/>
      <c r="U37" s="283"/>
      <c r="V37" s="290"/>
      <c r="W37" s="268" t="s">
        <v>44</v>
      </c>
      <c r="X37" s="269"/>
      <c r="Y37" s="282" t="s">
        <v>78</v>
      </c>
      <c r="Z37" s="283"/>
      <c r="AA37" s="283"/>
      <c r="AB37" s="283"/>
      <c r="AC37" s="284"/>
      <c r="AD37" s="104"/>
      <c r="AE37" s="67"/>
      <c r="AF37" s="277"/>
      <c r="AG37" s="275"/>
      <c r="AH37"/>
      <c r="AI37"/>
      <c r="AJ37" s="54"/>
      <c r="AK37" s="54"/>
      <c r="AL37" s="55"/>
      <c r="AM37" s="51"/>
      <c r="AN37" s="52"/>
      <c r="AO37" s="53"/>
      <c r="AP37" s="54"/>
      <c r="AQ37" s="54"/>
      <c r="AR37" s="55"/>
      <c r="AS37" s="51"/>
      <c r="AT37" s="52"/>
      <c r="AU37" s="53"/>
      <c r="AV37" s="54"/>
      <c r="AW37" s="54"/>
      <c r="AX37" s="55"/>
      <c r="AY37" s="51"/>
      <c r="AZ37" s="52"/>
      <c r="BA37" s="52"/>
      <c r="BB37" s="54"/>
      <c r="BC37" s="54"/>
      <c r="BD37" s="55"/>
      <c r="BE37" s="51"/>
      <c r="BF37" s="52"/>
      <c r="BG37" s="53"/>
      <c r="BH37" s="52"/>
      <c r="BI37" s="59"/>
      <c r="BJ37" s="52"/>
      <c r="BK37" s="61"/>
      <c r="BL37" s="61"/>
      <c r="BM37" s="62"/>
      <c r="BN37" s="63"/>
      <c r="BO37" s="63"/>
      <c r="BP37" s="62"/>
      <c r="BQ37" s="62"/>
      <c r="BS37" s="64"/>
      <c r="BT37" s="65"/>
      <c r="BU37" s="65"/>
      <c r="BV37" s="65"/>
      <c r="BZ37" s="64"/>
      <c r="CA37" s="65"/>
      <c r="CB37" s="65"/>
    </row>
    <row r="38" spans="1:88" ht="12.75" customHeight="1">
      <c r="A38" s="305"/>
      <c r="B38" s="299"/>
      <c r="C38" s="300"/>
      <c r="D38" s="300"/>
      <c r="E38" s="300"/>
      <c r="F38" s="300"/>
      <c r="G38" s="301"/>
      <c r="H38" s="201" t="s">
        <v>21</v>
      </c>
      <c r="I38" s="201"/>
      <c r="J38" s="232"/>
      <c r="K38" s="278" t="str">
        <f>IF($J38&lt;&gt;"",IF($AF38="0-",AP38,IF($AF38="+0",AV38,IF($AF38="+-",BB38,AJ38))),"")</f>
        <v/>
      </c>
      <c r="L38" s="292" t="str">
        <f>IF($J38&lt;&gt;"",IF($AF38="0-",AQ38,IF($AF38="+0",AW38,IF($AF38="+-",BC38,AK38))),"")</f>
        <v/>
      </c>
      <c r="M38" s="280" t="str">
        <f>IF($J38&lt;&gt;"",IF($AF38="0-",AR38,IF($AF38="+0",AX38,IF($AF38="+-",BD38,AL38))),"")</f>
        <v/>
      </c>
      <c r="N38" s="350"/>
      <c r="O38" s="347"/>
      <c r="P38" s="237"/>
      <c r="Q38" s="238"/>
      <c r="R38" s="285"/>
      <c r="S38" s="286"/>
      <c r="T38" s="286"/>
      <c r="U38" s="286"/>
      <c r="V38" s="291"/>
      <c r="W38" s="237"/>
      <c r="X38" s="238"/>
      <c r="Y38" s="285"/>
      <c r="Z38" s="286"/>
      <c r="AA38" s="286"/>
      <c r="AB38" s="286"/>
      <c r="AC38" s="287"/>
      <c r="AD38" s="112"/>
      <c r="AE38" s="67"/>
      <c r="AF38" s="276"/>
      <c r="AG38" s="274" t="str">
        <f>IF(AF38&lt;&gt;"",VLOOKUP(AF38,$AH$12:$AI$15,2),"")</f>
        <v/>
      </c>
      <c r="AH38"/>
      <c r="AI38"/>
      <c r="AJ38" s="54">
        <f>IF(AN38&gt;=12,DATEDIF(BK38,BN38,"y")+1,DATEDIF(BK38,BN38,"y"))</f>
        <v>0</v>
      </c>
      <c r="AK38" s="54">
        <f>IF(AN38&gt;=12,AN38-12,AN38)</f>
        <v>0</v>
      </c>
      <c r="AL38" s="55" t="str">
        <f>IF(AO38&lt;=15,"半",0)</f>
        <v>半</v>
      </c>
      <c r="AM38" s="69">
        <f>DATEDIF(BK38,BN38,"y")</f>
        <v>0</v>
      </c>
      <c r="AN38" s="70">
        <f>IF(AO38&gt;=16,DATEDIF(BK38,BN38,"ym")+1,DATEDIF(BK38,BN38,"ym"))</f>
        <v>0</v>
      </c>
      <c r="AO38" s="71">
        <f>DATEDIF(BK38,BN38,"md")</f>
        <v>14</v>
      </c>
      <c r="AP38" s="54" t="e">
        <f>IF(AT38&gt;=12,DATEDIF(BK38,BO38,"y")+1,DATEDIF(BK38,BO38,"y"))</f>
        <v>#NUM!</v>
      </c>
      <c r="AQ38" s="54" t="e">
        <f>IF(AT38&gt;=12,AT38-12,AT38)</f>
        <v>#NUM!</v>
      </c>
      <c r="AR38" s="55" t="e">
        <f>IF(AU38&lt;=15,"半",0)</f>
        <v>#NUM!</v>
      </c>
      <c r="AS38" s="69" t="e">
        <f>DATEDIF(BK38,BO38,"y")</f>
        <v>#NUM!</v>
      </c>
      <c r="AT38" s="70" t="e">
        <f>IF(AU38&gt;=16,DATEDIF(BK38,BO38,"ym")+1,DATEDIF(BK38,BO38,"ym"))</f>
        <v>#NUM!</v>
      </c>
      <c r="AU38" s="71" t="e">
        <f>DATEDIF(BK38,BO38,"md")</f>
        <v>#NUM!</v>
      </c>
      <c r="AV38" s="54" t="e">
        <f>IF(AZ38&gt;=12,DATEDIF(BL38,BN38,"y")+1,DATEDIF(BL38,BN38,"y"))</f>
        <v>#NUM!</v>
      </c>
      <c r="AW38" s="54" t="e">
        <f>IF(AZ38&gt;=12,AZ38-12,AZ38)</f>
        <v>#NUM!</v>
      </c>
      <c r="AX38" s="55" t="e">
        <f>IF(BA38&lt;=15,"半",0)</f>
        <v>#NUM!</v>
      </c>
      <c r="AY38" s="69" t="e">
        <f>DATEDIF(BL38,BN38,"y")</f>
        <v>#NUM!</v>
      </c>
      <c r="AZ38" s="70" t="e">
        <f>IF(BA38&gt;=16,DATEDIF(BL38,BN38,"ym")+1,DATEDIF(BL38,BN38,"ym"))</f>
        <v>#NUM!</v>
      </c>
      <c r="BA38" s="70" t="e">
        <f>DATEDIF(BL38,BN38,"md")</f>
        <v>#NUM!</v>
      </c>
      <c r="BB38" s="54" t="e">
        <f>IF(BF38&gt;=12,DATEDIF(BL38,BO38,"y")+1,DATEDIF(BL38,BO38,"y"))</f>
        <v>#NUM!</v>
      </c>
      <c r="BC38" s="54" t="e">
        <f>IF(BF38&gt;=12,BF38-12,BF38)</f>
        <v>#NUM!</v>
      </c>
      <c r="BD38" s="55" t="e">
        <f>IF(BG38&lt;=15,"半",0)</f>
        <v>#NUM!</v>
      </c>
      <c r="BE38" s="69" t="e">
        <f>DATEDIF(BL38,BO38,"y")</f>
        <v>#NUM!</v>
      </c>
      <c r="BF38" s="70" t="e">
        <f>IF(BG38&gt;=16,DATEDIF(BL38,BO38,"ym")+1,DATEDIF(BL38,BO38,"ym"))</f>
        <v>#NUM!</v>
      </c>
      <c r="BG38" s="71" t="e">
        <f>DATEDIF(BL38,BO38,"md")</f>
        <v>#NUM!</v>
      </c>
      <c r="BH38" s="52"/>
      <c r="BI38" s="59">
        <f>IF(J39="現在",$AG$5,J39)</f>
        <v>0</v>
      </c>
      <c r="BJ38" s="52">
        <v>0</v>
      </c>
      <c r="BK38" s="61">
        <f>IF(DAY(J38)&lt;=15,J38-DAY(J38)+1,J38-DAY(J38)+16)</f>
        <v>1</v>
      </c>
      <c r="BL38" s="61">
        <f>IF(DAY(BK38)=1,BK38+15,BU38)</f>
        <v>16</v>
      </c>
      <c r="BM38" s="62"/>
      <c r="BN38" s="181">
        <f>IF(CD38&gt;=16,CB38,IF(J39="現在",$AG$5-CD38+15,J39-CD38+15))</f>
        <v>15</v>
      </c>
      <c r="BO38" s="63">
        <f>IF(DAY(BN38)=15,BN38-DAY(BN38),BN38-DAY(BN38)+15)</f>
        <v>0</v>
      </c>
      <c r="BP38" s="62"/>
      <c r="BQ38" s="62"/>
      <c r="BR38" s="60">
        <f>YEAR(J38)</f>
        <v>1900</v>
      </c>
      <c r="BS38" s="64">
        <f>MONTH(J38)+1</f>
        <v>2</v>
      </c>
      <c r="BT38" s="65" t="str">
        <f>CONCATENATE(BR38,"/",BS38,"/",1)</f>
        <v>1900/2/1</v>
      </c>
      <c r="BU38" s="65">
        <f>BT38+1-1</f>
        <v>32</v>
      </c>
      <c r="BV38" s="65">
        <f>BT38-1</f>
        <v>31</v>
      </c>
      <c r="BW38" s="60">
        <f>DAY(BV38)</f>
        <v>31</v>
      </c>
      <c r="BX38" s="60">
        <f>DAY(J38)</f>
        <v>0</v>
      </c>
      <c r="BY38" s="60">
        <f>YEAR(BI38)</f>
        <v>1900</v>
      </c>
      <c r="BZ38" s="64">
        <f>IF(MONTH(BI38)=12,MONTH(BI38)-12+1,MONTH(BI38)+1)</f>
        <v>2</v>
      </c>
      <c r="CA38" s="65" t="str">
        <f>IF(BZ38=1,CONCATENATE(BY38+1,"/",BZ38,"/",1),CONCATENATE(BY38,"/",BZ38,"/",1))</f>
        <v>1900/2/1</v>
      </c>
      <c r="CB38" s="65">
        <f>CA38-1</f>
        <v>31</v>
      </c>
      <c r="CC38" s="60">
        <f>DAY(CB38)</f>
        <v>31</v>
      </c>
      <c r="CD38" s="60">
        <f>DAY(BI38)</f>
        <v>0</v>
      </c>
    </row>
    <row r="39" spans="1:88" ht="12.75" customHeight="1">
      <c r="A39" s="307"/>
      <c r="B39" s="302"/>
      <c r="C39" s="303"/>
      <c r="D39" s="303"/>
      <c r="E39" s="303"/>
      <c r="F39" s="303"/>
      <c r="G39" s="304"/>
      <c r="H39" s="3" t="s">
        <v>22</v>
      </c>
      <c r="I39" s="3"/>
      <c r="J39" s="231"/>
      <c r="K39" s="279"/>
      <c r="L39" s="293"/>
      <c r="M39" s="281"/>
      <c r="N39" s="350"/>
      <c r="O39" s="347"/>
      <c r="P39" s="235" t="s">
        <v>31</v>
      </c>
      <c r="Q39" s="236"/>
      <c r="R39" s="249" t="s">
        <v>78</v>
      </c>
      <c r="S39" s="250"/>
      <c r="T39" s="250"/>
      <c r="U39" s="250"/>
      <c r="V39" s="153" t="s">
        <v>62</v>
      </c>
      <c r="W39" s="235" t="s">
        <v>31</v>
      </c>
      <c r="X39" s="236"/>
      <c r="Y39" s="249" t="s">
        <v>78</v>
      </c>
      <c r="Z39" s="250"/>
      <c r="AA39" s="250"/>
      <c r="AB39" s="250"/>
      <c r="AC39" s="155" t="s">
        <v>62</v>
      </c>
      <c r="AD39" s="113"/>
      <c r="AE39" s="67"/>
      <c r="AF39" s="277"/>
      <c r="AG39" s="275"/>
      <c r="AH39"/>
      <c r="AI39"/>
      <c r="AJ39" s="54"/>
      <c r="AK39" s="54"/>
      <c r="AL39" s="55"/>
      <c r="AM39" s="51"/>
      <c r="AN39" s="52"/>
      <c r="AO39" s="53"/>
      <c r="AP39" s="54"/>
      <c r="AQ39" s="54"/>
      <c r="AR39" s="55"/>
      <c r="AS39" s="51"/>
      <c r="AT39" s="52"/>
      <c r="AU39" s="53"/>
      <c r="AV39" s="54"/>
      <c r="AW39" s="54"/>
      <c r="AX39" s="55"/>
      <c r="AY39" s="51"/>
      <c r="AZ39" s="52"/>
      <c r="BA39" s="52"/>
      <c r="BB39" s="54"/>
      <c r="BC39" s="54"/>
      <c r="BD39" s="55"/>
      <c r="BE39" s="51"/>
      <c r="BF39" s="52"/>
      <c r="BG39" s="53"/>
      <c r="BH39" s="52"/>
      <c r="BI39" s="59"/>
      <c r="BJ39" s="52"/>
      <c r="BK39" s="61"/>
      <c r="BL39" s="61"/>
      <c r="BM39" s="62"/>
      <c r="BN39" s="63"/>
      <c r="BO39" s="63"/>
      <c r="BP39" s="62"/>
      <c r="BQ39" s="62"/>
      <c r="BS39" s="64"/>
      <c r="BT39" s="65"/>
      <c r="BU39" s="65"/>
      <c r="BV39" s="65"/>
      <c r="BZ39" s="64"/>
      <c r="CA39" s="65"/>
      <c r="CB39" s="65"/>
    </row>
    <row r="40" spans="1:88" ht="12.75" customHeight="1">
      <c r="A40" s="305"/>
      <c r="B40" s="299"/>
      <c r="C40" s="300"/>
      <c r="D40" s="300"/>
      <c r="E40" s="300"/>
      <c r="F40" s="300"/>
      <c r="G40" s="301"/>
      <c r="H40" s="201" t="s">
        <v>21</v>
      </c>
      <c r="I40" s="201"/>
      <c r="J40" s="232"/>
      <c r="K40" s="278" t="str">
        <f>IF($J40&lt;&gt;"",IF($AF40="0-",AP40,IF($AF40="+0",AV40,IF($AF40="+-",BB40,AJ40))),"")</f>
        <v/>
      </c>
      <c r="L40" s="292" t="str">
        <f>IF($J40&lt;&gt;"",IF($AF40="0-",AQ40,IF($AF40="+0",AW40,IF($AF40="+-",BC40,AK40))),"")</f>
        <v/>
      </c>
      <c r="M40" s="348" t="str">
        <f>IF($J40&lt;&gt;"",IF($AF40="0-",AR40,IF($AF40="+0",AX40,IF($AF40="+-",BD40,AL40))),"")</f>
        <v/>
      </c>
      <c r="N40" s="350"/>
      <c r="O40" s="347"/>
      <c r="P40" s="237"/>
      <c r="Q40" s="238"/>
      <c r="R40" s="251"/>
      <c r="S40" s="252"/>
      <c r="T40" s="252"/>
      <c r="U40" s="252"/>
      <c r="V40" s="154"/>
      <c r="W40" s="237"/>
      <c r="X40" s="238"/>
      <c r="Y40" s="251"/>
      <c r="Z40" s="252"/>
      <c r="AA40" s="252"/>
      <c r="AB40" s="252"/>
      <c r="AC40" s="152"/>
      <c r="AD40" s="114"/>
      <c r="AE40" s="67"/>
      <c r="AF40" s="276"/>
      <c r="AG40" s="274" t="str">
        <f>IF(AF40&lt;&gt;"",VLOOKUP(AF40,$AH$12:$AI$15,2),"")</f>
        <v/>
      </c>
      <c r="AH40"/>
      <c r="AI40"/>
      <c r="AJ40" s="54">
        <f>IF(AN40&gt;=12,DATEDIF(BK40,BN40,"y")+1,DATEDIF(BK40,BN40,"y"))</f>
        <v>0</v>
      </c>
      <c r="AK40" s="54">
        <f>IF(AN40&gt;=12,AN40-12,AN40)</f>
        <v>0</v>
      </c>
      <c r="AL40" s="55" t="str">
        <f>IF(AO40&lt;=15,"半",0)</f>
        <v>半</v>
      </c>
      <c r="AM40" s="51">
        <f>DATEDIF(BK40,BN40,"y")</f>
        <v>0</v>
      </c>
      <c r="AN40" s="52">
        <f>IF(AO40&gt;=16,DATEDIF(BK40,BN40,"ym")+1,DATEDIF(BK40,BN40,"ym"))</f>
        <v>0</v>
      </c>
      <c r="AO40" s="53">
        <f>DATEDIF(BK40,BN40,"md")</f>
        <v>14</v>
      </c>
      <c r="AP40" s="54" t="e">
        <f>IF(AT40&gt;=12,DATEDIF(BK40,BO40,"y")+1,DATEDIF(BK40,BO40,"y"))</f>
        <v>#NUM!</v>
      </c>
      <c r="AQ40" s="54" t="e">
        <f>IF(AT40&gt;=12,AT40-12,AT40)</f>
        <v>#NUM!</v>
      </c>
      <c r="AR40" s="55" t="e">
        <f>IF(AU40&lt;=15,"半",0)</f>
        <v>#NUM!</v>
      </c>
      <c r="AS40" s="51" t="e">
        <f>DATEDIF(BK40,BO40,"y")</f>
        <v>#NUM!</v>
      </c>
      <c r="AT40" s="52" t="e">
        <f>IF(AU40&gt;=16,DATEDIF(BK40,BO40,"ym")+1,DATEDIF(BK40,BO40,"ym"))</f>
        <v>#NUM!</v>
      </c>
      <c r="AU40" s="53" t="e">
        <f>DATEDIF(BK40,BO40,"md")</f>
        <v>#NUM!</v>
      </c>
      <c r="AV40" s="54" t="e">
        <f>IF(AZ40&gt;=12,DATEDIF(BL40,BN40,"y")+1,DATEDIF(BL40,BN40,"y"))</f>
        <v>#NUM!</v>
      </c>
      <c r="AW40" s="54" t="e">
        <f>IF(AZ40&gt;=12,AZ40-12,AZ40)</f>
        <v>#NUM!</v>
      </c>
      <c r="AX40" s="55" t="e">
        <f>IF(BA40&lt;=15,"半",0)</f>
        <v>#NUM!</v>
      </c>
      <c r="AY40" s="51" t="e">
        <f>DATEDIF(BL40,BN40,"y")</f>
        <v>#NUM!</v>
      </c>
      <c r="AZ40" s="52" t="e">
        <f>IF(BA40&gt;=16,DATEDIF(BL40,BN40,"ym")+1,DATEDIF(BL40,BN40,"ym"))</f>
        <v>#NUM!</v>
      </c>
      <c r="BA40" s="52" t="e">
        <f>DATEDIF(BL40,BN40,"md")</f>
        <v>#NUM!</v>
      </c>
      <c r="BB40" s="54" t="e">
        <f>IF(BF40&gt;=12,DATEDIF(BL40,BO40,"y")+1,DATEDIF(BL40,BO40,"y"))</f>
        <v>#NUM!</v>
      </c>
      <c r="BC40" s="54" t="e">
        <f>IF(BF40&gt;=12,BF40-12,BF40)</f>
        <v>#NUM!</v>
      </c>
      <c r="BD40" s="55" t="e">
        <f>IF(BG40&lt;=15,"半",0)</f>
        <v>#NUM!</v>
      </c>
      <c r="BE40" s="51" t="e">
        <f>DATEDIF(BL40,BO40,"y")</f>
        <v>#NUM!</v>
      </c>
      <c r="BF40" s="52" t="e">
        <f>IF(BG40&gt;=16,DATEDIF(BL40,BO40,"ym")+1,DATEDIF(BL40,BO40,"ym"))</f>
        <v>#NUM!</v>
      </c>
      <c r="BG40" s="53" t="e">
        <f>DATEDIF(BL40,BO40,"md")</f>
        <v>#NUM!</v>
      </c>
      <c r="BH40" s="52"/>
      <c r="BI40" s="59">
        <f>IF(J41="現在",$AG$5,J41)</f>
        <v>0</v>
      </c>
      <c r="BJ40" s="52">
        <v>1</v>
      </c>
      <c r="BK40" s="61">
        <f>IF(DAY(J40)&lt;=15,J40-DAY(J40)+1,J40-DAY(J40)+16)</f>
        <v>1</v>
      </c>
      <c r="BL40" s="61">
        <f>IF(DAY(BK40)=1,BK40+15,BU40)</f>
        <v>16</v>
      </c>
      <c r="BM40" s="62"/>
      <c r="BN40" s="181">
        <f>IF(CD40&gt;=16,CB40,IF(J41="現在",$AG$5-CD40+15,J41-CD40+15))</f>
        <v>15</v>
      </c>
      <c r="BO40" s="63">
        <f>IF(DAY(BN40)=15,BN40-DAY(BN40),BN40-DAY(BN40)+15)</f>
        <v>0</v>
      </c>
      <c r="BP40" s="62"/>
      <c r="BQ40" s="62"/>
      <c r="BR40" s="60">
        <f>YEAR(J40)</f>
        <v>1900</v>
      </c>
      <c r="BS40" s="64">
        <f>MONTH(J40)+1</f>
        <v>2</v>
      </c>
      <c r="BT40" s="65" t="str">
        <f>CONCATENATE(BR40,"/",BS40,"/",1)</f>
        <v>1900/2/1</v>
      </c>
      <c r="BU40" s="65">
        <f>BT40+1-1</f>
        <v>32</v>
      </c>
      <c r="BV40" s="65">
        <f>BT40-1</f>
        <v>31</v>
      </c>
      <c r="BW40" s="60">
        <f>DAY(BV40)</f>
        <v>31</v>
      </c>
      <c r="BX40" s="60">
        <f>DAY(J40)</f>
        <v>0</v>
      </c>
      <c r="BY40" s="60">
        <f>YEAR(BI40)</f>
        <v>1900</v>
      </c>
      <c r="BZ40" s="64">
        <f>IF(MONTH(BI40)=12,MONTH(BI40)-12+1,MONTH(BI40)+1)</f>
        <v>2</v>
      </c>
      <c r="CA40" s="65" t="str">
        <f>IF(BZ40=1,CONCATENATE(BY40+1,"/",BZ40,"/",1),CONCATENATE(BY40,"/",BZ40,"/",1))</f>
        <v>1900/2/1</v>
      </c>
      <c r="CB40" s="65">
        <f>CA40-1</f>
        <v>31</v>
      </c>
      <c r="CC40" s="60">
        <f>DAY(CB40)</f>
        <v>31</v>
      </c>
      <c r="CD40" s="60">
        <f>DAY(BI40)</f>
        <v>0</v>
      </c>
    </row>
    <row r="41" spans="1:88" ht="12.75" customHeight="1">
      <c r="A41" s="306"/>
      <c r="B41" s="302"/>
      <c r="C41" s="303"/>
      <c r="D41" s="303"/>
      <c r="E41" s="303"/>
      <c r="F41" s="303"/>
      <c r="G41" s="304"/>
      <c r="H41" s="3" t="s">
        <v>22</v>
      </c>
      <c r="I41" s="3"/>
      <c r="J41" s="231"/>
      <c r="K41" s="279"/>
      <c r="L41" s="293"/>
      <c r="M41" s="349"/>
      <c r="N41" s="350"/>
      <c r="O41" s="347"/>
      <c r="P41" s="235" t="s">
        <v>32</v>
      </c>
      <c r="Q41" s="236"/>
      <c r="R41" s="249" t="s">
        <v>97</v>
      </c>
      <c r="S41" s="250"/>
      <c r="T41" s="250"/>
      <c r="U41" s="250"/>
      <c r="V41" s="156" t="s">
        <v>63</v>
      </c>
      <c r="W41" s="235" t="s">
        <v>32</v>
      </c>
      <c r="X41" s="236"/>
      <c r="Y41" s="249" t="s">
        <v>96</v>
      </c>
      <c r="Z41" s="250"/>
      <c r="AA41" s="250"/>
      <c r="AB41" s="250"/>
      <c r="AC41" s="151" t="s">
        <v>63</v>
      </c>
      <c r="AD41" s="113"/>
      <c r="AE41" s="67"/>
      <c r="AF41" s="277"/>
      <c r="AG41" s="275"/>
      <c r="AH41"/>
      <c r="AI41"/>
      <c r="AJ41" s="54"/>
      <c r="AK41" s="54"/>
      <c r="AL41" s="55"/>
      <c r="AM41" s="51"/>
      <c r="AN41" s="52"/>
      <c r="AO41" s="53"/>
      <c r="AP41" s="54"/>
      <c r="AQ41" s="54"/>
      <c r="AR41" s="55"/>
      <c r="AS41" s="51"/>
      <c r="AT41" s="52"/>
      <c r="AU41" s="53"/>
      <c r="AV41" s="54"/>
      <c r="AW41" s="54"/>
      <c r="AX41" s="55"/>
      <c r="AY41" s="51"/>
      <c r="AZ41" s="52"/>
      <c r="BA41" s="52"/>
      <c r="BB41" s="54"/>
      <c r="BC41" s="54"/>
      <c r="BD41" s="55"/>
      <c r="BE41" s="51"/>
      <c r="BF41" s="52"/>
      <c r="BG41" s="53"/>
      <c r="BH41" s="52"/>
      <c r="BI41" s="59"/>
      <c r="BJ41" s="52"/>
      <c r="BK41" s="61"/>
      <c r="BL41" s="61"/>
      <c r="BM41" s="62"/>
      <c r="BN41" s="63"/>
      <c r="BO41" s="63"/>
      <c r="BP41" s="62"/>
      <c r="BQ41" s="62"/>
      <c r="BS41" s="64"/>
      <c r="BT41" s="65"/>
      <c r="BU41" s="65"/>
      <c r="BV41" s="65"/>
      <c r="BZ41" s="64"/>
      <c r="CA41" s="65"/>
      <c r="CB41" s="65"/>
    </row>
    <row r="42" spans="1:88" ht="12.75" customHeight="1">
      <c r="A42" s="135" t="s">
        <v>100</v>
      </c>
      <c r="B42" s="208"/>
      <c r="K42" s="60"/>
      <c r="L42" s="60"/>
      <c r="M42" s="202"/>
      <c r="N42" s="350"/>
      <c r="O42" s="347"/>
      <c r="P42" s="237"/>
      <c r="Q42" s="238"/>
      <c r="R42" s="251"/>
      <c r="S42" s="252"/>
      <c r="T42" s="252"/>
      <c r="U42" s="252"/>
      <c r="V42" s="154"/>
      <c r="W42" s="237"/>
      <c r="X42" s="238"/>
      <c r="Y42" s="251"/>
      <c r="Z42" s="252"/>
      <c r="AA42" s="252"/>
      <c r="AB42" s="252"/>
      <c r="AC42" s="152"/>
      <c r="AD42" s="112"/>
      <c r="AE42" s="59"/>
      <c r="AI42"/>
      <c r="AJ42" s="54">
        <f>IF(AN42&gt;=12,DATEDIF(BK42,BN42,"y")+1,DATEDIF(BK42,BN42,"y"))</f>
        <v>0</v>
      </c>
      <c r="AK42" s="54">
        <f>IF(AN42&gt;=12,AN42-12,AN42)</f>
        <v>0</v>
      </c>
      <c r="AL42" s="55" t="str">
        <f>IF(AO42&lt;=15,"半",0)</f>
        <v>半</v>
      </c>
      <c r="AM42" s="51">
        <f>DATEDIF(BK42,BN42,"y")</f>
        <v>0</v>
      </c>
      <c r="AN42" s="52">
        <f>IF(AO42&gt;=16,DATEDIF(BK42,BN42,"ym")+1,DATEDIF(BK42,BN42,"ym"))</f>
        <v>0</v>
      </c>
      <c r="AO42" s="53">
        <f>DATEDIF(BK42,BN42,"md")</f>
        <v>14</v>
      </c>
      <c r="AP42" s="54" t="e">
        <f>IF(AT42&gt;=12,DATEDIF(BK42,BO42,"y")+1,DATEDIF(BK42,BO42,"y"))</f>
        <v>#NUM!</v>
      </c>
      <c r="AQ42" s="54" t="e">
        <f>IF(AT42&gt;=12,AT42-12,AT42)</f>
        <v>#NUM!</v>
      </c>
      <c r="AR42" s="55" t="e">
        <f>IF(AU42&lt;=15,"半",0)</f>
        <v>#NUM!</v>
      </c>
      <c r="AS42" s="51" t="e">
        <f>DATEDIF(BK42,BO42,"y")</f>
        <v>#NUM!</v>
      </c>
      <c r="AT42" s="52" t="e">
        <f>IF(AU42&gt;=16,DATEDIF(BK42,BO42,"ym")+1,DATEDIF(BK42,BO42,"ym"))</f>
        <v>#NUM!</v>
      </c>
      <c r="AU42" s="53" t="e">
        <f>DATEDIF(BK42,BO42,"md")</f>
        <v>#NUM!</v>
      </c>
      <c r="AV42" s="54" t="e">
        <f>IF(AZ42&gt;=12,DATEDIF(BL42,BN42,"y")+1,DATEDIF(BL42,BN42,"y"))</f>
        <v>#NUM!</v>
      </c>
      <c r="AW42" s="54" t="e">
        <f>IF(AZ42&gt;=12,AZ42-12,AZ42)</f>
        <v>#NUM!</v>
      </c>
      <c r="AX42" s="55" t="e">
        <f>IF(BA42&lt;=15,"半",0)</f>
        <v>#NUM!</v>
      </c>
      <c r="AY42" s="51" t="e">
        <f>DATEDIF(BL42,BN42,"y")</f>
        <v>#NUM!</v>
      </c>
      <c r="AZ42" s="52" t="e">
        <f>IF(BA42&gt;=16,DATEDIF(BL42,BN42,"ym")+1,DATEDIF(BL42,BN42,"ym"))</f>
        <v>#NUM!</v>
      </c>
      <c r="BA42" s="52" t="e">
        <f>DATEDIF(BL42,BN42,"md")</f>
        <v>#NUM!</v>
      </c>
      <c r="BB42" s="54" t="e">
        <f>IF(BF42&gt;=12,DATEDIF(BL42,BO42,"y")+1,DATEDIF(BL42,BO42,"y"))</f>
        <v>#NUM!</v>
      </c>
      <c r="BC42" s="54" t="e">
        <f>IF(BF42&gt;=12,BF42-12,BF42)</f>
        <v>#NUM!</v>
      </c>
      <c r="BD42" s="55" t="e">
        <f>IF(BG42&lt;=15,"半",0)</f>
        <v>#NUM!</v>
      </c>
      <c r="BE42" s="51" t="e">
        <f>DATEDIF(BL42,BO42,"y")</f>
        <v>#NUM!</v>
      </c>
      <c r="BF42" s="52" t="e">
        <f>IF(BG42&gt;=16,DATEDIF(BL42,BO42,"ym")+1,DATEDIF(BL42,BO42,"ym"))</f>
        <v>#NUM!</v>
      </c>
      <c r="BG42" s="53" t="e">
        <f>DATEDIF(BL42,BO42,"md")</f>
        <v>#NUM!</v>
      </c>
      <c r="BH42" s="52"/>
      <c r="BI42" s="59">
        <f>IF(J43="現在",$AG$5,J43)</f>
        <v>0</v>
      </c>
      <c r="BJ42" s="52">
        <v>1</v>
      </c>
      <c r="BK42" s="61">
        <f>IF(DAY(J42)&lt;=15,J42-DAY(J42)+1,J42-DAY(J42)+16)</f>
        <v>1</v>
      </c>
      <c r="BL42" s="61">
        <f>IF(DAY(BK42)=1,BK42+15,BU42)</f>
        <v>16</v>
      </c>
      <c r="BM42" s="62"/>
      <c r="BN42" s="181">
        <f>IF(CD42&gt;=16,CB42,IF(J43="現在",$AG$5-CD42+15,J43-CD42+15))</f>
        <v>15</v>
      </c>
      <c r="BO42" s="63">
        <f>IF(DAY(BN42)=15,BN42-DAY(BN42),BN42-DAY(BN42)+15)</f>
        <v>0</v>
      </c>
      <c r="BP42" s="62"/>
      <c r="BQ42" s="62"/>
      <c r="BR42" s="60">
        <f>YEAR(J42)</f>
        <v>1900</v>
      </c>
      <c r="BS42" s="64">
        <f>MONTH(J42)+1</f>
        <v>2</v>
      </c>
      <c r="BT42" s="65" t="str">
        <f>CONCATENATE(BR42,"/",BS42,"/",1)</f>
        <v>1900/2/1</v>
      </c>
      <c r="BU42" s="65">
        <f>BT42+1-1</f>
        <v>32</v>
      </c>
      <c r="BV42" s="65">
        <f>BT42-1</f>
        <v>31</v>
      </c>
      <c r="BW42" s="60">
        <f>DAY(BV42)</f>
        <v>31</v>
      </c>
      <c r="BX42" s="60">
        <f>DAY(J42)</f>
        <v>0</v>
      </c>
      <c r="BY42" s="60">
        <f>YEAR(BI42)</f>
        <v>1900</v>
      </c>
      <c r="BZ42" s="64">
        <f>IF(MONTH(BI42)=12,MONTH(BI42)-12+1,MONTH(BI42)+1)</f>
        <v>2</v>
      </c>
      <c r="CA42" s="65" t="str">
        <f>IF(BZ42=1,CONCATENATE(BY42+1,"/",BZ42,"/",1),CONCATENATE(BY42,"/",BZ42,"/",1))</f>
        <v>1900/2/1</v>
      </c>
      <c r="CB42" s="65">
        <f>CA42-1</f>
        <v>31</v>
      </c>
      <c r="CC42" s="60">
        <f>DAY(CB42)</f>
        <v>31</v>
      </c>
      <c r="CD42" s="60">
        <f>DAY(BI42)</f>
        <v>0</v>
      </c>
      <c r="CF42"/>
      <c r="CG42"/>
      <c r="CH42"/>
      <c r="CI42"/>
      <c r="CJ42"/>
    </row>
    <row r="43" spans="1:88" ht="12.75" customHeight="1">
      <c r="A43" s="308" t="s">
        <v>218</v>
      </c>
      <c r="B43" s="309"/>
      <c r="C43" s="309"/>
      <c r="D43" s="309"/>
      <c r="E43" s="309"/>
      <c r="F43" s="309"/>
      <c r="G43" s="309"/>
      <c r="H43" s="309"/>
      <c r="I43" s="309"/>
      <c r="J43" s="309"/>
      <c r="K43" s="309"/>
      <c r="L43" s="309"/>
      <c r="M43" s="310"/>
      <c r="N43" s="350"/>
      <c r="O43" s="347"/>
      <c r="P43" s="235" t="s">
        <v>33</v>
      </c>
      <c r="Q43" s="236"/>
      <c r="R43" s="249" t="s">
        <v>78</v>
      </c>
      <c r="S43" s="250"/>
      <c r="T43" s="250"/>
      <c r="U43" s="250"/>
      <c r="V43" s="153" t="s">
        <v>62</v>
      </c>
      <c r="W43" s="235" t="s">
        <v>33</v>
      </c>
      <c r="X43" s="236"/>
      <c r="Y43" s="249" t="s">
        <v>78</v>
      </c>
      <c r="Z43" s="250"/>
      <c r="AA43" s="250"/>
      <c r="AB43" s="250"/>
      <c r="AC43" s="155" t="s">
        <v>62</v>
      </c>
      <c r="AD43" s="113"/>
      <c r="AE43" s="59"/>
      <c r="AF43" s="229"/>
      <c r="AI43"/>
      <c r="AJ43" s="54"/>
      <c r="AK43" s="54"/>
      <c r="AL43" s="55"/>
      <c r="AM43" s="51"/>
      <c r="AN43" s="52"/>
      <c r="AO43" s="53"/>
      <c r="AP43" s="54"/>
      <c r="AQ43" s="54"/>
      <c r="AR43" s="55"/>
      <c r="AS43" s="51"/>
      <c r="AT43" s="52"/>
      <c r="AU43" s="53"/>
      <c r="AV43" s="54"/>
      <c r="AW43" s="54"/>
      <c r="AX43" s="55"/>
      <c r="AY43" s="51"/>
      <c r="AZ43" s="52"/>
      <c r="BA43" s="52"/>
      <c r="BB43" s="54"/>
      <c r="BC43" s="54"/>
      <c r="BD43" s="55"/>
      <c r="BE43" s="51"/>
      <c r="BF43" s="52"/>
      <c r="BG43" s="53"/>
      <c r="BH43" s="52"/>
      <c r="BI43" s="59"/>
      <c r="BJ43" s="52"/>
      <c r="BK43" s="61"/>
      <c r="BL43" s="61"/>
      <c r="BM43" s="62"/>
      <c r="BN43" s="63"/>
      <c r="BO43" s="63"/>
      <c r="BP43" s="62"/>
      <c r="BQ43" s="62"/>
      <c r="BS43" s="64"/>
      <c r="BT43" s="65"/>
      <c r="BU43" s="65"/>
      <c r="BV43" s="65"/>
      <c r="BZ43" s="64"/>
      <c r="CA43" s="65"/>
      <c r="CB43" s="65"/>
      <c r="CF43"/>
      <c r="CG43"/>
      <c r="CH43"/>
      <c r="CI43"/>
      <c r="CJ43"/>
    </row>
    <row r="44" spans="1:88" ht="13.5" customHeight="1">
      <c r="A44" s="308"/>
      <c r="B44" s="309"/>
      <c r="C44" s="309"/>
      <c r="D44" s="309"/>
      <c r="E44" s="309"/>
      <c r="F44" s="309"/>
      <c r="G44" s="309"/>
      <c r="H44" s="309"/>
      <c r="I44" s="309"/>
      <c r="J44" s="309"/>
      <c r="K44" s="309"/>
      <c r="L44" s="309"/>
      <c r="M44" s="310"/>
      <c r="N44" s="351"/>
      <c r="O44" s="347"/>
      <c r="P44" s="237"/>
      <c r="Q44" s="238"/>
      <c r="R44" s="251"/>
      <c r="S44" s="252"/>
      <c r="T44" s="252"/>
      <c r="U44" s="252"/>
      <c r="V44" s="154"/>
      <c r="W44" s="237"/>
      <c r="X44" s="238"/>
      <c r="Y44" s="251"/>
      <c r="Z44" s="252"/>
      <c r="AA44" s="252"/>
      <c r="AB44" s="252"/>
      <c r="AC44" s="152"/>
      <c r="AD44" s="82"/>
      <c r="AE44" s="59"/>
      <c r="AF44" s="229"/>
      <c r="AG44" s="25"/>
      <c r="AH44"/>
      <c r="AI44"/>
      <c r="AJ44" s="83"/>
      <c r="AK44" s="83"/>
      <c r="AL44" s="83"/>
      <c r="AM44" s="52"/>
      <c r="AN44" s="52"/>
      <c r="AO44" s="52"/>
      <c r="AP44" s="83"/>
      <c r="AQ44" s="83"/>
      <c r="AR44" s="83"/>
      <c r="AS44" s="52"/>
      <c r="AT44" s="52"/>
      <c r="AU44" s="52"/>
      <c r="AV44" s="83"/>
      <c r="AW44" s="83"/>
      <c r="AX44" s="83"/>
      <c r="AY44" s="52"/>
      <c r="AZ44" s="52"/>
      <c r="BA44" s="52"/>
      <c r="BB44" s="83"/>
      <c r="BC44" s="83"/>
      <c r="BD44" s="83"/>
      <c r="BE44" s="52"/>
      <c r="BF44" s="52"/>
      <c r="BG44" s="52"/>
      <c r="BH44" s="52"/>
      <c r="BI44" s="59"/>
      <c r="BJ44" s="52"/>
      <c r="BK44" s="61"/>
      <c r="BL44" s="61"/>
      <c r="BM44" s="62"/>
      <c r="BN44" s="63"/>
      <c r="BO44" s="63"/>
      <c r="BP44" s="62"/>
      <c r="BQ44" s="62"/>
      <c r="BS44" s="64"/>
      <c r="BT44" s="65"/>
      <c r="BU44" s="65"/>
      <c r="BV44" s="65"/>
      <c r="BZ44" s="64"/>
      <c r="CA44" s="65"/>
      <c r="CB44" s="65"/>
    </row>
    <row r="45" spans="1:88" ht="13.5" customHeight="1" thickBot="1">
      <c r="A45" s="311"/>
      <c r="B45" s="312"/>
      <c r="C45" s="312"/>
      <c r="D45" s="312"/>
      <c r="E45" s="312"/>
      <c r="F45" s="312"/>
      <c r="G45" s="312"/>
      <c r="H45" s="312"/>
      <c r="I45" s="312"/>
      <c r="J45" s="312"/>
      <c r="K45" s="312"/>
      <c r="L45" s="312"/>
      <c r="M45" s="313"/>
      <c r="N45" s="351"/>
      <c r="O45" s="347"/>
      <c r="P45" s="235" t="s">
        <v>45</v>
      </c>
      <c r="Q45" s="236"/>
      <c r="R45" s="79" t="s">
        <v>35</v>
      </c>
      <c r="S45" s="79" t="s">
        <v>36</v>
      </c>
      <c r="T45" s="79" t="s">
        <v>37</v>
      </c>
      <c r="U45" s="80" t="s">
        <v>38</v>
      </c>
      <c r="V45" s="81" t="s">
        <v>39</v>
      </c>
      <c r="W45" s="235" t="s">
        <v>45</v>
      </c>
      <c r="X45" s="236"/>
      <c r="Y45" s="79" t="s">
        <v>35</v>
      </c>
      <c r="Z45" s="79" t="s">
        <v>36</v>
      </c>
      <c r="AA45" s="79" t="s">
        <v>37</v>
      </c>
      <c r="AB45" s="80" t="s">
        <v>38</v>
      </c>
      <c r="AC45" s="157" t="s">
        <v>39</v>
      </c>
      <c r="AD45" s="59"/>
      <c r="AE45" s="59"/>
      <c r="AF45" s="183"/>
      <c r="AG45" s="25"/>
      <c r="AH45"/>
      <c r="AI45"/>
      <c r="AJ45" s="83"/>
      <c r="AK45" s="83"/>
      <c r="AL45" s="83"/>
      <c r="AM45" s="52"/>
      <c r="AN45" s="52"/>
      <c r="AO45" s="52"/>
      <c r="AP45" s="83"/>
      <c r="AQ45" s="83"/>
      <c r="AR45" s="83"/>
      <c r="AS45" s="52"/>
      <c r="AT45" s="52"/>
      <c r="AU45" s="52"/>
      <c r="AV45" s="83"/>
      <c r="AW45" s="83"/>
      <c r="AX45" s="83"/>
      <c r="AY45" s="52"/>
      <c r="AZ45" s="52"/>
      <c r="BA45" s="52"/>
      <c r="BB45" s="83"/>
      <c r="BC45" s="83"/>
      <c r="BD45" s="83"/>
      <c r="BE45" s="52"/>
      <c r="BF45" s="52"/>
      <c r="BG45" s="52"/>
      <c r="BH45" s="52"/>
      <c r="BI45" s="59"/>
      <c r="BJ45" s="52"/>
      <c r="BK45" s="61"/>
      <c r="BL45" s="61"/>
      <c r="BM45" s="62"/>
      <c r="BN45" s="63"/>
      <c r="BO45" s="63"/>
      <c r="BP45" s="62"/>
      <c r="BQ45" s="62"/>
      <c r="BS45" s="64"/>
      <c r="BT45" s="65"/>
      <c r="BU45" s="65"/>
      <c r="BV45" s="65"/>
      <c r="BZ45" s="64"/>
      <c r="CA45" s="65"/>
      <c r="CB45" s="65"/>
    </row>
    <row r="46" spans="1:88" ht="13.5" customHeight="1">
      <c r="A46" s="298" t="s">
        <v>99</v>
      </c>
      <c r="B46" s="342"/>
      <c r="C46" s="343"/>
      <c r="D46" s="25"/>
      <c r="E46" s="77"/>
      <c r="F46" s="77"/>
      <c r="G46" s="78"/>
      <c r="H46" s="7"/>
      <c r="I46" s="7"/>
      <c r="J46" s="8"/>
      <c r="K46" s="6"/>
      <c r="L46" s="6"/>
      <c r="M46" s="120"/>
      <c r="N46" s="86"/>
      <c r="O46" s="158"/>
      <c r="P46" s="247"/>
      <c r="Q46" s="248"/>
      <c r="R46" s="159" t="s">
        <v>78</v>
      </c>
      <c r="S46" s="160" t="s">
        <v>98</v>
      </c>
      <c r="T46" s="160" t="s">
        <v>98</v>
      </c>
      <c r="U46" s="160" t="s">
        <v>98</v>
      </c>
      <c r="V46" s="161" t="s">
        <v>98</v>
      </c>
      <c r="W46" s="247"/>
      <c r="X46" s="248"/>
      <c r="Y46" s="205" t="s">
        <v>78</v>
      </c>
      <c r="Z46" s="140" t="s">
        <v>98</v>
      </c>
      <c r="AA46" s="140" t="s">
        <v>98</v>
      </c>
      <c r="AB46" s="140" t="s">
        <v>98</v>
      </c>
      <c r="AC46" s="148" t="s">
        <v>98</v>
      </c>
      <c r="AD46" s="104"/>
      <c r="AE46" s="59"/>
      <c r="AF46" s="183"/>
      <c r="AG46" s="25"/>
      <c r="AH46"/>
      <c r="AI46"/>
      <c r="AJ46" s="83"/>
      <c r="AK46" s="83"/>
      <c r="AL46" s="83"/>
      <c r="AM46" s="52"/>
      <c r="AN46" s="52"/>
      <c r="AO46" s="52"/>
      <c r="AP46" s="83"/>
      <c r="AQ46" s="83"/>
      <c r="AR46" s="83"/>
      <c r="AS46" s="52"/>
      <c r="AT46" s="52"/>
      <c r="AU46" s="52"/>
      <c r="AV46" s="83"/>
      <c r="AW46" s="83"/>
      <c r="AX46" s="83"/>
      <c r="AY46" s="52"/>
      <c r="AZ46" s="52"/>
      <c r="BA46" s="52"/>
      <c r="BB46" s="83"/>
      <c r="BC46" s="83"/>
      <c r="BD46" s="83"/>
      <c r="BE46" s="52"/>
      <c r="BF46" s="52"/>
      <c r="BG46" s="52"/>
      <c r="BH46" s="52"/>
      <c r="BI46" s="59"/>
      <c r="BJ46" s="52"/>
      <c r="BK46" s="62"/>
      <c r="BL46" s="62"/>
      <c r="BM46" s="62"/>
      <c r="BN46" s="62"/>
      <c r="BO46" s="62"/>
      <c r="BP46" s="62"/>
      <c r="BQ46" s="62"/>
      <c r="BS46" s="64"/>
      <c r="BT46" s="65"/>
      <c r="BU46" s="65"/>
      <c r="BV46" s="65"/>
      <c r="BZ46" s="64"/>
      <c r="CA46" s="65"/>
      <c r="CB46" s="65"/>
    </row>
    <row r="47" spans="1:88" ht="13.5" customHeight="1">
      <c r="A47" s="295"/>
      <c r="B47" s="344"/>
      <c r="C47" s="345"/>
      <c r="D47" s="25"/>
      <c r="E47" s="77"/>
      <c r="F47" s="77"/>
      <c r="G47" s="78"/>
      <c r="H47" s="7"/>
      <c r="I47" s="7"/>
      <c r="J47" s="8"/>
      <c r="K47" s="6"/>
      <c r="L47" s="6"/>
      <c r="M47" s="120"/>
      <c r="N47" s="72"/>
      <c r="O47" s="162"/>
      <c r="P47" s="253" t="s">
        <v>78</v>
      </c>
      <c r="Q47" s="254"/>
      <c r="R47" s="254"/>
      <c r="S47" s="254"/>
      <c r="T47" s="254"/>
      <c r="U47" s="288" t="s">
        <v>60</v>
      </c>
      <c r="V47" s="460"/>
      <c r="W47" s="253" t="s">
        <v>78</v>
      </c>
      <c r="X47" s="254"/>
      <c r="Y47" s="254"/>
      <c r="Z47" s="254"/>
      <c r="AA47" s="254"/>
      <c r="AB47" s="458" t="s">
        <v>60</v>
      </c>
      <c r="AC47" s="459"/>
      <c r="AD47" s="104"/>
      <c r="AE47" s="59"/>
      <c r="AF47" s="183"/>
      <c r="AG47" s="25"/>
      <c r="AH47"/>
      <c r="AI47"/>
      <c r="AJ47" s="83"/>
      <c r="AK47" s="83"/>
      <c r="AL47" s="83"/>
      <c r="AM47" s="52"/>
      <c r="AN47" s="52"/>
      <c r="AO47" s="52"/>
      <c r="AP47" s="83"/>
      <c r="AQ47" s="83"/>
      <c r="AR47" s="83"/>
      <c r="AS47" s="52"/>
      <c r="AT47" s="52"/>
      <c r="AU47" s="52"/>
      <c r="AV47" s="83"/>
      <c r="AW47" s="83"/>
      <c r="AX47" s="83"/>
      <c r="AY47" s="52"/>
      <c r="AZ47" s="52"/>
      <c r="BA47" s="52"/>
      <c r="BB47" s="83"/>
      <c r="BC47" s="83"/>
      <c r="BD47" s="83"/>
      <c r="BE47" s="52"/>
      <c r="BF47" s="52"/>
      <c r="BG47" s="52"/>
      <c r="BH47" s="52"/>
      <c r="BI47" s="59"/>
      <c r="BJ47" s="52"/>
      <c r="BK47" s="62"/>
      <c r="BL47" s="62"/>
      <c r="BM47" s="62"/>
      <c r="BN47" s="62"/>
      <c r="BO47" s="62"/>
      <c r="BP47" s="62"/>
      <c r="BQ47" s="62"/>
      <c r="BS47" s="64"/>
      <c r="BT47" s="65"/>
      <c r="BU47" s="65"/>
      <c r="BV47" s="65"/>
      <c r="BZ47" s="64"/>
      <c r="CA47" s="65"/>
      <c r="CB47" s="65"/>
    </row>
    <row r="48" spans="1:88" ht="13.5" customHeight="1">
      <c r="A48" s="296"/>
      <c r="B48" s="342"/>
      <c r="C48" s="343"/>
      <c r="D48" s="25"/>
      <c r="E48" s="77"/>
      <c r="F48" s="77"/>
      <c r="G48" s="78"/>
      <c r="H48" s="7"/>
      <c r="I48" s="7"/>
      <c r="J48" s="8"/>
      <c r="K48" s="6"/>
      <c r="L48" s="6"/>
      <c r="M48" s="120"/>
      <c r="N48" s="346" t="s">
        <v>68</v>
      </c>
      <c r="O48" s="347"/>
      <c r="P48" s="391" t="s">
        <v>44</v>
      </c>
      <c r="Q48" s="392"/>
      <c r="R48" s="265" t="s">
        <v>78</v>
      </c>
      <c r="S48" s="266"/>
      <c r="T48" s="266"/>
      <c r="U48" s="266"/>
      <c r="V48" s="395"/>
      <c r="W48" s="268" t="s">
        <v>44</v>
      </c>
      <c r="X48" s="269"/>
      <c r="Y48" s="265" t="s">
        <v>78</v>
      </c>
      <c r="Z48" s="266"/>
      <c r="AA48" s="266"/>
      <c r="AB48" s="266"/>
      <c r="AC48" s="267"/>
      <c r="AD48" s="25"/>
      <c r="AE48" s="59"/>
      <c r="AF48" s="183"/>
      <c r="AG48" s="25"/>
      <c r="AH48"/>
      <c r="AI48"/>
      <c r="AJ48" s="83"/>
      <c r="AK48" s="83"/>
      <c r="AL48" s="83"/>
      <c r="AM48" s="52"/>
      <c r="AN48" s="52"/>
      <c r="AO48" s="52"/>
      <c r="AP48" s="83"/>
      <c r="AQ48" s="83"/>
      <c r="AR48" s="83"/>
      <c r="AS48" s="52"/>
      <c r="AT48" s="52"/>
      <c r="AU48" s="52"/>
      <c r="AV48" s="83"/>
      <c r="AW48" s="83"/>
      <c r="AX48" s="83"/>
      <c r="AY48" s="52"/>
      <c r="AZ48" s="52"/>
      <c r="BA48" s="52"/>
      <c r="BB48" s="83"/>
      <c r="BC48" s="83"/>
      <c r="BD48" s="83"/>
      <c r="BE48" s="52"/>
      <c r="BF48" s="52"/>
      <c r="BG48" s="52"/>
      <c r="BH48" s="52"/>
      <c r="BI48" s="59"/>
      <c r="BJ48" s="52"/>
      <c r="BK48" s="62"/>
      <c r="BL48" s="62"/>
      <c r="BM48" s="62"/>
      <c r="BN48" s="62"/>
      <c r="BO48" s="62"/>
      <c r="BP48" s="62"/>
      <c r="BQ48" s="62"/>
      <c r="BS48" s="64"/>
      <c r="BT48" s="65"/>
      <c r="BU48" s="65"/>
      <c r="BV48" s="65"/>
      <c r="BZ48" s="64"/>
      <c r="CA48" s="65"/>
      <c r="CB48" s="65"/>
    </row>
    <row r="49" spans="1:83" ht="13.5" customHeight="1">
      <c r="A49" s="297"/>
      <c r="B49" s="344"/>
      <c r="C49" s="345"/>
      <c r="D49" s="25"/>
      <c r="E49" s="77"/>
      <c r="F49" s="77"/>
      <c r="G49" s="78"/>
      <c r="H49" s="7"/>
      <c r="I49" s="7"/>
      <c r="J49" s="8"/>
      <c r="K49" s="6"/>
      <c r="L49" s="6"/>
      <c r="M49" s="120"/>
      <c r="N49" s="346"/>
      <c r="O49" s="347"/>
      <c r="P49" s="393"/>
      <c r="Q49" s="394"/>
      <c r="R49" s="258"/>
      <c r="S49" s="259"/>
      <c r="T49" s="259"/>
      <c r="U49" s="259"/>
      <c r="V49" s="386"/>
      <c r="W49" s="237"/>
      <c r="X49" s="238"/>
      <c r="Y49" s="258"/>
      <c r="Z49" s="259"/>
      <c r="AA49" s="259"/>
      <c r="AB49" s="259"/>
      <c r="AC49" s="260"/>
      <c r="AD49" s="25"/>
      <c r="AE49" s="59"/>
      <c r="AF49" s="183"/>
      <c r="AG49" s="25"/>
      <c r="AH49"/>
      <c r="AI49"/>
      <c r="AJ49" s="83"/>
      <c r="AK49" s="83"/>
      <c r="AL49" s="83"/>
      <c r="AM49" s="52"/>
      <c r="AN49" s="52"/>
      <c r="AO49" s="52"/>
      <c r="AP49" s="83"/>
      <c r="AQ49" s="83"/>
      <c r="AR49" s="83"/>
      <c r="AS49" s="52"/>
      <c r="AT49" s="52"/>
      <c r="AU49" s="52"/>
      <c r="AV49" s="83"/>
      <c r="AW49" s="83"/>
      <c r="AX49" s="83"/>
      <c r="AY49" s="52"/>
      <c r="AZ49" s="52"/>
      <c r="BA49" s="52"/>
      <c r="BB49" s="83"/>
      <c r="BC49" s="83"/>
      <c r="BD49" s="83"/>
      <c r="BE49" s="52"/>
      <c r="BF49" s="52"/>
      <c r="BG49" s="52"/>
      <c r="BH49" s="52"/>
      <c r="BI49" s="59"/>
      <c r="BJ49" s="52"/>
      <c r="BK49" s="62"/>
      <c r="BL49" s="62"/>
      <c r="BM49" s="62"/>
      <c r="BN49" s="62"/>
      <c r="BO49" s="62"/>
      <c r="BP49" s="62"/>
      <c r="BQ49" s="62"/>
      <c r="BS49" s="64"/>
      <c r="BT49" s="65"/>
      <c r="BU49" s="65"/>
      <c r="BV49" s="65"/>
      <c r="BZ49" s="64"/>
      <c r="CA49" s="65"/>
      <c r="CB49" s="65"/>
    </row>
    <row r="50" spans="1:83" ht="13.5" customHeight="1">
      <c r="A50" s="294" t="s">
        <v>50</v>
      </c>
      <c r="B50" s="342"/>
      <c r="C50" s="343"/>
      <c r="D50" s="25"/>
      <c r="E50" s="77"/>
      <c r="F50" s="77"/>
      <c r="G50" s="78"/>
      <c r="H50" s="7"/>
      <c r="I50" s="7"/>
      <c r="J50" s="8"/>
      <c r="K50" s="6"/>
      <c r="L50" s="6"/>
      <c r="M50" s="120"/>
      <c r="N50" s="346"/>
      <c r="O50" s="347"/>
      <c r="P50" s="239" t="s">
        <v>220</v>
      </c>
      <c r="Q50" s="240"/>
      <c r="R50" s="255" t="s">
        <v>90</v>
      </c>
      <c r="S50" s="256"/>
      <c r="T50" s="256"/>
      <c r="U50" s="256"/>
      <c r="V50" s="385"/>
      <c r="W50" s="239" t="s">
        <v>220</v>
      </c>
      <c r="X50" s="240"/>
      <c r="Y50" s="255" t="s">
        <v>88</v>
      </c>
      <c r="Z50" s="256"/>
      <c r="AA50" s="256"/>
      <c r="AB50" s="256"/>
      <c r="AC50" s="257"/>
      <c r="AD50" s="114"/>
      <c r="AE50" s="59"/>
      <c r="AF50" s="183"/>
      <c r="AG50" s="25"/>
      <c r="AH50"/>
      <c r="AI50"/>
      <c r="AJ50" s="83"/>
      <c r="AK50" s="83"/>
      <c r="AL50" s="83"/>
      <c r="AM50" s="52"/>
      <c r="AN50" s="52"/>
      <c r="AO50" s="52"/>
      <c r="AP50" s="83"/>
      <c r="AQ50" s="83"/>
      <c r="AR50" s="83"/>
      <c r="AS50" s="52"/>
      <c r="AT50" s="52"/>
      <c r="AU50" s="52"/>
      <c r="AV50" s="83"/>
      <c r="AW50" s="83"/>
      <c r="AX50" s="83"/>
      <c r="AY50" s="52"/>
      <c r="AZ50" s="52"/>
      <c r="BA50" s="52"/>
      <c r="BB50" s="83"/>
      <c r="BC50" s="83"/>
      <c r="BD50" s="83"/>
      <c r="BE50" s="52"/>
      <c r="BF50" s="52"/>
      <c r="BG50" s="52"/>
      <c r="BH50" s="52"/>
      <c r="BI50" s="59"/>
      <c r="BJ50" s="52"/>
      <c r="BK50" s="62"/>
      <c r="BL50" s="62"/>
      <c r="BM50" s="62"/>
      <c r="BN50" s="62"/>
      <c r="BO50" s="62"/>
      <c r="BP50" s="62"/>
      <c r="BQ50" s="62"/>
      <c r="BS50" s="64"/>
      <c r="BT50" s="65"/>
      <c r="BU50" s="65"/>
      <c r="BV50" s="65"/>
      <c r="BZ50" s="64"/>
      <c r="CA50" s="65"/>
      <c r="CB50" s="65"/>
    </row>
    <row r="51" spans="1:83" ht="13.5" customHeight="1">
      <c r="A51" s="295"/>
      <c r="B51" s="344"/>
      <c r="C51" s="345"/>
      <c r="D51" s="25"/>
      <c r="E51" s="77"/>
      <c r="F51" s="77"/>
      <c r="G51" s="78"/>
      <c r="H51" s="7"/>
      <c r="I51" s="7"/>
      <c r="J51" s="8"/>
      <c r="K51" s="6"/>
      <c r="L51" s="6"/>
      <c r="M51" s="120"/>
      <c r="N51" s="346"/>
      <c r="O51" s="347"/>
      <c r="P51" s="241"/>
      <c r="Q51" s="242"/>
      <c r="R51" s="258"/>
      <c r="S51" s="259"/>
      <c r="T51" s="259"/>
      <c r="U51" s="259"/>
      <c r="V51" s="386"/>
      <c r="W51" s="241"/>
      <c r="X51" s="242"/>
      <c r="Y51" s="258"/>
      <c r="Z51" s="259"/>
      <c r="AA51" s="259"/>
      <c r="AB51" s="259"/>
      <c r="AC51" s="260"/>
      <c r="AD51" s="113"/>
      <c r="AE51" s="59"/>
      <c r="AF51" s="183"/>
      <c r="AG51" s="25"/>
      <c r="AH51"/>
      <c r="AI51"/>
      <c r="AJ51" s="83"/>
      <c r="AK51" s="83"/>
      <c r="AL51" s="83"/>
      <c r="AM51" s="52"/>
      <c r="AN51" s="52"/>
      <c r="AO51" s="52"/>
      <c r="AP51" s="83"/>
      <c r="AQ51" s="83"/>
      <c r="AR51" s="83"/>
      <c r="AS51" s="52"/>
      <c r="AT51" s="52"/>
      <c r="AU51" s="52"/>
      <c r="AV51" s="83"/>
      <c r="AW51" s="83"/>
      <c r="AX51" s="83"/>
      <c r="AY51" s="52"/>
      <c r="AZ51" s="52"/>
      <c r="BA51" s="52"/>
      <c r="BB51" s="83"/>
      <c r="BC51" s="83"/>
      <c r="BD51" s="83"/>
      <c r="BE51" s="52"/>
      <c r="BF51" s="52"/>
      <c r="BG51" s="52"/>
      <c r="BH51" s="52"/>
      <c r="BI51" s="59"/>
      <c r="BJ51" s="52"/>
      <c r="BK51" s="62"/>
      <c r="BL51" s="62"/>
      <c r="BM51" s="62"/>
      <c r="BN51" s="62"/>
      <c r="BO51" s="62"/>
      <c r="BP51" s="62"/>
      <c r="BQ51" s="62"/>
      <c r="BS51" s="64"/>
      <c r="BT51" s="65"/>
      <c r="BU51" s="65"/>
      <c r="BV51" s="65"/>
      <c r="BZ51" s="64"/>
      <c r="CA51" s="65"/>
      <c r="CB51" s="65"/>
    </row>
    <row r="52" spans="1:83" ht="13.5" customHeight="1">
      <c r="A52" s="296"/>
      <c r="B52" s="342"/>
      <c r="C52" s="343"/>
      <c r="N52" s="346"/>
      <c r="O52" s="347"/>
      <c r="P52" s="461" t="s">
        <v>42</v>
      </c>
      <c r="Q52" s="394"/>
      <c r="R52" s="261" t="s">
        <v>96</v>
      </c>
      <c r="S52" s="262"/>
      <c r="T52" s="262"/>
      <c r="U52" s="262"/>
      <c r="V52" s="156" t="s">
        <v>63</v>
      </c>
      <c r="W52" s="235" t="s">
        <v>42</v>
      </c>
      <c r="X52" s="236"/>
      <c r="Y52" s="261" t="s">
        <v>96</v>
      </c>
      <c r="Z52" s="262"/>
      <c r="AA52" s="262"/>
      <c r="AB52" s="262"/>
      <c r="AC52" s="151" t="s">
        <v>63</v>
      </c>
      <c r="AD52" s="80"/>
      <c r="AE52" s="59"/>
      <c r="AF52" s="183"/>
      <c r="AG52" s="25"/>
      <c r="AH52"/>
      <c r="AI52"/>
      <c r="AJ52" s="83"/>
      <c r="AK52" s="83"/>
      <c r="AL52" s="83"/>
      <c r="AM52" s="52"/>
      <c r="AN52" s="52"/>
      <c r="AO52" s="52"/>
      <c r="AP52" s="83"/>
      <c r="AQ52" s="83"/>
      <c r="AR52" s="83"/>
      <c r="AS52" s="52"/>
      <c r="AT52" s="52"/>
      <c r="AU52" s="52"/>
      <c r="AV52" s="83"/>
      <c r="AW52" s="83"/>
      <c r="AX52" s="83"/>
      <c r="AY52" s="52"/>
      <c r="AZ52" s="52"/>
      <c r="BA52" s="52"/>
      <c r="BB52" s="83"/>
      <c r="BC52" s="83"/>
      <c r="BD52" s="83"/>
      <c r="BE52" s="52"/>
      <c r="BF52" s="52"/>
      <c r="BG52" s="52"/>
      <c r="BH52" s="52"/>
      <c r="BI52" s="59"/>
      <c r="BJ52" s="52"/>
      <c r="BK52" s="62"/>
      <c r="BL52" s="62"/>
      <c r="BM52" s="62"/>
      <c r="BN52" s="62"/>
      <c r="BO52" s="62"/>
      <c r="BP52" s="62"/>
      <c r="BQ52" s="62"/>
      <c r="BS52" s="64"/>
      <c r="BT52" s="65"/>
      <c r="BU52" s="65"/>
      <c r="BV52" s="65"/>
      <c r="BZ52" s="64"/>
      <c r="CA52" s="65"/>
      <c r="CB52" s="65"/>
    </row>
    <row r="53" spans="1:83" ht="13.5" customHeight="1">
      <c r="A53" s="297"/>
      <c r="B53" s="344"/>
      <c r="C53" s="345"/>
      <c r="N53" s="346"/>
      <c r="O53" s="347"/>
      <c r="P53" s="393"/>
      <c r="Q53" s="394"/>
      <c r="R53" s="263"/>
      <c r="S53" s="264"/>
      <c r="T53" s="264"/>
      <c r="U53" s="264"/>
      <c r="V53" s="154"/>
      <c r="W53" s="237"/>
      <c r="X53" s="238"/>
      <c r="Y53" s="263"/>
      <c r="Z53" s="264"/>
      <c r="AA53" s="264"/>
      <c r="AB53" s="264"/>
      <c r="AC53" s="152"/>
      <c r="AD53" s="245" t="s">
        <v>84</v>
      </c>
      <c r="AF53" s="183"/>
      <c r="AG53" s="25"/>
      <c r="AH53"/>
      <c r="AI53"/>
      <c r="AJ53" s="83"/>
      <c r="AK53" s="83"/>
      <c r="AL53" s="83"/>
      <c r="AM53" s="52"/>
      <c r="AN53" s="52"/>
      <c r="AO53" s="52"/>
      <c r="AP53" s="83"/>
      <c r="AQ53" s="83"/>
      <c r="AR53" s="83"/>
      <c r="AS53" s="52"/>
      <c r="AT53" s="52"/>
      <c r="AU53" s="52"/>
      <c r="AV53" s="83"/>
      <c r="AW53" s="83"/>
      <c r="AX53" s="83"/>
      <c r="AY53" s="52"/>
      <c r="AZ53" s="52"/>
      <c r="BA53" s="52"/>
      <c r="BB53" s="83"/>
      <c r="BC53" s="83"/>
      <c r="BD53" s="83"/>
      <c r="BE53" s="52"/>
      <c r="BF53" s="52"/>
      <c r="BG53" s="52"/>
      <c r="BH53" s="52"/>
      <c r="BI53" s="59"/>
      <c r="BJ53" s="52"/>
      <c r="BK53" s="62"/>
      <c r="BL53" s="62"/>
      <c r="BM53" s="62"/>
      <c r="BN53" s="62"/>
      <c r="BO53" s="62"/>
      <c r="BP53" s="62"/>
      <c r="BQ53" s="62"/>
      <c r="BS53" s="64"/>
      <c r="BT53" s="65"/>
      <c r="BU53" s="65"/>
      <c r="BV53" s="65"/>
      <c r="BZ53" s="64"/>
      <c r="CA53" s="65"/>
      <c r="CB53" s="65"/>
    </row>
    <row r="54" spans="1:83" ht="13.5" customHeight="1">
      <c r="A54" s="417" t="s">
        <v>51</v>
      </c>
      <c r="B54" s="342"/>
      <c r="C54" s="343"/>
      <c r="D54" s="25"/>
      <c r="E54" s="77"/>
      <c r="F54" s="77"/>
      <c r="G54" s="78"/>
      <c r="H54" s="7"/>
      <c r="I54" s="7"/>
      <c r="J54" s="8"/>
      <c r="K54" s="6"/>
      <c r="L54" s="6"/>
      <c r="M54" s="120"/>
      <c r="N54" s="346"/>
      <c r="O54" s="347"/>
      <c r="P54" s="387" t="s">
        <v>45</v>
      </c>
      <c r="Q54" s="388"/>
      <c r="R54" s="17" t="s">
        <v>48</v>
      </c>
      <c r="S54" s="87" t="s">
        <v>37</v>
      </c>
      <c r="T54" s="87" t="s">
        <v>38</v>
      </c>
      <c r="U54" s="88" t="s">
        <v>39</v>
      </c>
      <c r="V54" s="89" t="s">
        <v>49</v>
      </c>
      <c r="W54" s="235" t="s">
        <v>45</v>
      </c>
      <c r="X54" s="236"/>
      <c r="Y54" s="17" t="s">
        <v>48</v>
      </c>
      <c r="Z54" s="87" t="s">
        <v>37</v>
      </c>
      <c r="AA54" s="87" t="s">
        <v>38</v>
      </c>
      <c r="AB54" s="88" t="s">
        <v>39</v>
      </c>
      <c r="AC54" s="90" t="s">
        <v>49</v>
      </c>
      <c r="AD54" s="246"/>
      <c r="AF54" s="183"/>
      <c r="AG54" s="25"/>
      <c r="AH54"/>
      <c r="AI54"/>
      <c r="AJ54" s="83"/>
      <c r="AK54" s="83"/>
      <c r="AL54" s="83"/>
      <c r="AM54" s="52"/>
      <c r="AN54" s="52"/>
      <c r="AO54" s="52"/>
      <c r="AP54" s="83"/>
      <c r="AQ54" s="83"/>
      <c r="AR54" s="83"/>
      <c r="AS54" s="52"/>
      <c r="AT54" s="52"/>
      <c r="AU54" s="52"/>
      <c r="AV54" s="83"/>
      <c r="AW54" s="83"/>
      <c r="AX54" s="83"/>
      <c r="AY54" s="52"/>
      <c r="AZ54" s="52"/>
      <c r="BA54" s="52"/>
      <c r="BB54" s="83"/>
      <c r="BC54" s="83"/>
      <c r="BD54" s="83"/>
      <c r="BE54" s="52"/>
      <c r="BF54" s="52"/>
      <c r="BG54" s="52"/>
      <c r="BH54" s="52"/>
      <c r="BI54" s="59"/>
      <c r="BJ54" s="52"/>
      <c r="BK54" s="62"/>
      <c r="BL54" s="62"/>
      <c r="BM54" s="62"/>
      <c r="BN54" s="62"/>
      <c r="BO54" s="62"/>
      <c r="BP54" s="62"/>
      <c r="BQ54" s="62"/>
      <c r="BS54" s="64"/>
      <c r="BT54" s="65"/>
      <c r="BU54" s="65"/>
      <c r="BV54" s="65"/>
      <c r="BZ54" s="64"/>
      <c r="CA54" s="65"/>
      <c r="CB54" s="65"/>
    </row>
    <row r="55" spans="1:83" ht="13.5" customHeight="1">
      <c r="A55" s="418"/>
      <c r="B55" s="344"/>
      <c r="C55" s="345"/>
      <c r="D55" s="25"/>
      <c r="E55" s="77"/>
      <c r="F55" s="77"/>
      <c r="G55" s="78"/>
      <c r="H55" s="7"/>
      <c r="I55" s="7"/>
      <c r="J55" s="8"/>
      <c r="K55" s="6"/>
      <c r="L55" s="6"/>
      <c r="M55" s="120"/>
      <c r="N55" s="346"/>
      <c r="O55" s="347"/>
      <c r="P55" s="389"/>
      <c r="Q55" s="390"/>
      <c r="R55" s="196" t="s">
        <v>78</v>
      </c>
      <c r="S55" s="141" t="s">
        <v>98</v>
      </c>
      <c r="T55" s="141" t="s">
        <v>98</v>
      </c>
      <c r="U55" s="141" t="s">
        <v>98</v>
      </c>
      <c r="V55" s="197" t="s">
        <v>98</v>
      </c>
      <c r="W55" s="237"/>
      <c r="X55" s="238"/>
      <c r="Y55" s="196" t="s">
        <v>98</v>
      </c>
      <c r="Z55" s="141" t="s">
        <v>98</v>
      </c>
      <c r="AA55" s="141" t="s">
        <v>98</v>
      </c>
      <c r="AB55" s="141" t="s">
        <v>98</v>
      </c>
      <c r="AC55" s="149" t="s">
        <v>98</v>
      </c>
      <c r="AD55" s="246"/>
      <c r="AF55" s="183"/>
      <c r="AG55" s="25"/>
      <c r="AH55"/>
      <c r="AI55"/>
      <c r="AJ55" s="83"/>
      <c r="AK55" s="83"/>
      <c r="AL55" s="83"/>
      <c r="AM55" s="52"/>
      <c r="AN55" s="52"/>
      <c r="AO55" s="52"/>
      <c r="AP55" s="83"/>
      <c r="AQ55" s="83"/>
      <c r="AR55" s="83"/>
      <c r="AS55" s="52"/>
      <c r="AT55" s="52"/>
      <c r="AU55" s="52"/>
      <c r="AV55" s="83"/>
      <c r="AW55" s="83"/>
      <c r="AX55" s="83"/>
      <c r="AY55" s="52"/>
      <c r="AZ55" s="52"/>
      <c r="BA55" s="52"/>
      <c r="BB55" s="83"/>
      <c r="BC55" s="83"/>
      <c r="BD55" s="83"/>
      <c r="BE55" s="52"/>
      <c r="BF55" s="52"/>
      <c r="BG55" s="52"/>
      <c r="BH55" s="52"/>
      <c r="BI55" s="59"/>
      <c r="BJ55" s="52"/>
      <c r="BK55" s="62"/>
      <c r="BL55" s="62"/>
      <c r="BM55" s="62"/>
      <c r="BN55" s="62"/>
      <c r="BO55" s="62"/>
      <c r="BP55" s="62"/>
      <c r="BQ55" s="62"/>
      <c r="BS55" s="64"/>
      <c r="BT55" s="65"/>
      <c r="BU55" s="65"/>
      <c r="BV55" s="65"/>
      <c r="BZ55" s="64"/>
      <c r="CA55" s="65"/>
      <c r="CB55" s="65"/>
    </row>
    <row r="56" spans="1:83" ht="13.5" customHeight="1">
      <c r="A56" s="294" t="s">
        <v>52</v>
      </c>
      <c r="B56" s="378"/>
      <c r="C56" s="379"/>
      <c r="D56" s="25"/>
      <c r="E56" s="77"/>
      <c r="F56" s="77"/>
      <c r="G56" s="78"/>
      <c r="H56" s="7"/>
      <c r="I56" s="7"/>
      <c r="J56" s="8"/>
      <c r="K56" s="6"/>
      <c r="L56" s="6"/>
      <c r="M56" s="120"/>
      <c r="N56" s="346"/>
      <c r="O56" s="347"/>
      <c r="P56" s="369" t="s">
        <v>47</v>
      </c>
      <c r="Q56" s="382"/>
      <c r="R56" s="383" t="s">
        <v>85</v>
      </c>
      <c r="S56" s="384"/>
      <c r="T56" s="384"/>
      <c r="U56" s="384"/>
      <c r="V56" s="163" t="s">
        <v>63</v>
      </c>
      <c r="W56" s="369" t="s">
        <v>47</v>
      </c>
      <c r="X56" s="370"/>
      <c r="Y56" s="243" t="s">
        <v>98</v>
      </c>
      <c r="Z56" s="244"/>
      <c r="AA56" s="244"/>
      <c r="AB56" s="244"/>
      <c r="AC56" s="164" t="s">
        <v>63</v>
      </c>
      <c r="AD56" s="112"/>
      <c r="AF56" s="183"/>
      <c r="AG56" s="25"/>
      <c r="AH56"/>
      <c r="AI56"/>
      <c r="AJ56" s="83"/>
      <c r="AK56" s="83"/>
      <c r="AL56" s="83"/>
      <c r="AM56" s="52"/>
      <c r="AN56" s="52"/>
      <c r="AO56" s="52"/>
      <c r="AP56" s="83"/>
      <c r="AQ56" s="83"/>
      <c r="AR56" s="83"/>
      <c r="AS56" s="52"/>
      <c r="AT56" s="52"/>
      <c r="AU56" s="52"/>
      <c r="AV56" s="83"/>
      <c r="AW56" s="83"/>
      <c r="AX56" s="83"/>
      <c r="AY56" s="52"/>
      <c r="AZ56" s="52"/>
      <c r="BA56" s="52"/>
      <c r="BB56" s="83"/>
      <c r="BC56" s="83"/>
      <c r="BD56" s="83"/>
      <c r="BE56" s="52"/>
      <c r="BF56" s="52"/>
      <c r="BG56" s="52"/>
      <c r="BH56" s="52"/>
      <c r="BI56" s="59"/>
      <c r="BJ56" s="52"/>
      <c r="BK56" s="62"/>
      <c r="BL56" s="62"/>
      <c r="BM56" s="62"/>
      <c r="BN56" s="62"/>
      <c r="BO56" s="62"/>
      <c r="BP56" s="62"/>
      <c r="BQ56" s="62"/>
      <c r="BS56" s="64"/>
      <c r="BT56" s="65"/>
      <c r="BU56" s="65"/>
      <c r="BV56" s="65"/>
      <c r="BZ56" s="64"/>
      <c r="CA56" s="65"/>
      <c r="CB56" s="65"/>
    </row>
    <row r="57" spans="1:83" ht="13.5" customHeight="1" thickBot="1">
      <c r="A57" s="357"/>
      <c r="B57" s="380"/>
      <c r="C57" s="381"/>
      <c r="D57" s="27"/>
      <c r="E57" s="85"/>
      <c r="F57" s="85"/>
      <c r="G57" s="198"/>
      <c r="H57" s="3"/>
      <c r="I57" s="3"/>
      <c r="J57" s="12"/>
      <c r="K57" s="199"/>
      <c r="L57" s="199"/>
      <c r="M57" s="121"/>
      <c r="N57" s="127"/>
      <c r="O57" s="122"/>
      <c r="P57" s="359" t="s">
        <v>43</v>
      </c>
      <c r="Q57" s="360"/>
      <c r="R57" s="376" t="s">
        <v>78</v>
      </c>
      <c r="S57" s="377"/>
      <c r="T57" s="377"/>
      <c r="U57" s="377"/>
      <c r="V57" s="165" t="s">
        <v>62</v>
      </c>
      <c r="W57" s="359" t="s">
        <v>43</v>
      </c>
      <c r="X57" s="363"/>
      <c r="Y57" s="374" t="s">
        <v>98</v>
      </c>
      <c r="Z57" s="375"/>
      <c r="AA57" s="375"/>
      <c r="AB57" s="375"/>
      <c r="AC57" s="166" t="s">
        <v>62</v>
      </c>
      <c r="AD57" s="113"/>
      <c r="AE57" s="59"/>
      <c r="AF57" s="183"/>
      <c r="AG57" s="25"/>
      <c r="AH57"/>
      <c r="AI57"/>
      <c r="AJ57" s="83"/>
      <c r="AK57" s="83"/>
      <c r="AL57" s="83"/>
      <c r="AM57" s="52"/>
      <c r="AN57" s="52"/>
      <c r="AO57" s="52"/>
      <c r="AP57" s="83"/>
      <c r="AQ57" s="83"/>
      <c r="AR57" s="83"/>
      <c r="AS57" s="52"/>
      <c r="AT57" s="52"/>
      <c r="AU57" s="52"/>
      <c r="AV57" s="83"/>
      <c r="AW57" s="83"/>
      <c r="AX57" s="83"/>
      <c r="AY57" s="52"/>
      <c r="AZ57" s="52"/>
      <c r="BA57" s="52"/>
      <c r="BB57" s="83"/>
      <c r="BC57" s="83"/>
      <c r="BD57" s="83"/>
      <c r="BE57" s="52"/>
      <c r="BF57" s="52"/>
      <c r="BG57" s="52"/>
      <c r="BH57" s="52"/>
      <c r="BI57" s="59"/>
      <c r="BJ57" s="52"/>
      <c r="BK57" s="62"/>
      <c r="BL57" s="62"/>
      <c r="BM57" s="62"/>
      <c r="BN57" s="62"/>
      <c r="BO57" s="62"/>
      <c r="BP57" s="62"/>
      <c r="BQ57" s="62"/>
      <c r="BS57" s="64"/>
      <c r="BT57" s="65"/>
      <c r="BU57" s="65"/>
      <c r="BV57" s="65"/>
      <c r="BZ57" s="64"/>
      <c r="CA57" s="65"/>
      <c r="CB57" s="65"/>
    </row>
    <row r="58" spans="1:83" s="18" customFormat="1" ht="28.5" customHeight="1" thickBot="1">
      <c r="A58" s="358" t="s">
        <v>85</v>
      </c>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103"/>
      <c r="AF58" s="183"/>
      <c r="AG58" s="25"/>
      <c r="AH58"/>
      <c r="AI58"/>
      <c r="AJ58" s="83"/>
      <c r="AK58" s="83"/>
      <c r="AL58" s="83"/>
      <c r="AM58" s="52"/>
      <c r="AN58" s="52"/>
      <c r="AO58" s="52"/>
      <c r="AP58" s="83"/>
      <c r="AQ58" s="83"/>
      <c r="AR58" s="83"/>
      <c r="AS58" s="52"/>
      <c r="AT58" s="52"/>
      <c r="AU58" s="52"/>
      <c r="AV58" s="83"/>
      <c r="AW58" s="83"/>
      <c r="AX58" s="83"/>
      <c r="AY58" s="52"/>
      <c r="AZ58" s="52"/>
      <c r="BA58" s="52"/>
      <c r="BB58" s="83"/>
      <c r="BC58" s="83"/>
      <c r="BD58" s="83"/>
      <c r="BE58" s="52"/>
      <c r="BF58" s="52"/>
      <c r="BG58" s="52"/>
      <c r="BH58" s="52"/>
      <c r="BI58" s="59"/>
      <c r="BJ58" s="52"/>
      <c r="BK58" s="62"/>
      <c r="BL58" s="62"/>
      <c r="BM58" s="62"/>
      <c r="BN58" s="62"/>
      <c r="BO58" s="62"/>
      <c r="BP58" s="62"/>
      <c r="BQ58" s="62"/>
      <c r="BR58" s="60"/>
      <c r="BS58" s="64"/>
      <c r="BT58" s="65"/>
      <c r="BU58" s="65"/>
      <c r="BV58" s="65"/>
      <c r="BW58" s="60"/>
      <c r="BX58" s="60"/>
      <c r="BY58" s="60"/>
      <c r="BZ58" s="64"/>
      <c r="CA58" s="65"/>
      <c r="CB58" s="65"/>
      <c r="CC58" s="60"/>
      <c r="CD58" s="60"/>
      <c r="CE58" s="60"/>
    </row>
    <row r="59" spans="1:83" s="18" customFormat="1" ht="28.5" customHeight="1" thickBot="1">
      <c r="A59" s="355" t="s">
        <v>75</v>
      </c>
      <c r="B59" s="356"/>
      <c r="C59" s="366" t="str">
        <f>IF($B62="","",$B$2)</f>
        <v/>
      </c>
      <c r="D59" s="367"/>
      <c r="E59" s="368"/>
      <c r="F59" s="184" t="s">
        <v>76</v>
      </c>
      <c r="G59" s="364" t="str">
        <f>IF($B62="","",$E$2)</f>
        <v/>
      </c>
      <c r="H59" s="364"/>
      <c r="I59" s="364"/>
      <c r="J59" s="364"/>
      <c r="K59" s="364"/>
      <c r="L59" s="364"/>
      <c r="M59" s="364"/>
      <c r="N59" s="364"/>
      <c r="O59" s="365"/>
      <c r="P59" s="91" t="s">
        <v>40</v>
      </c>
      <c r="Q59" s="216" t="str">
        <f>IF($B62="","",Y$2)</f>
        <v/>
      </c>
      <c r="R59" s="216" t="str">
        <f>IF($B62="","",Z$2)</f>
        <v/>
      </c>
      <c r="S59" s="216" t="str">
        <f>IF($B62="","",AA$2)</f>
        <v/>
      </c>
      <c r="T59" s="216" t="str">
        <f>IF($B62="","",AB$2)</f>
        <v/>
      </c>
      <c r="U59" s="216" t="str">
        <f>IF($B62="","",AC$2)</f>
        <v/>
      </c>
      <c r="V59" s="92" t="s">
        <v>69</v>
      </c>
      <c r="W59" s="371" t="str">
        <f>IF($B62="","",(CONCATENATE($C$6,"　",$F$6)))</f>
        <v/>
      </c>
      <c r="X59" s="372"/>
      <c r="Y59" s="372"/>
      <c r="Z59" s="372"/>
      <c r="AA59" s="372"/>
      <c r="AB59" s="372"/>
      <c r="AC59" s="373"/>
      <c r="AD59" s="185"/>
      <c r="AF59" s="210"/>
      <c r="AG59" s="19"/>
      <c r="AH59"/>
      <c r="AI59"/>
    </row>
    <row r="60" spans="1:83" ht="20.25" customHeight="1" thickBot="1">
      <c r="A60" s="73"/>
      <c r="B60" s="73"/>
      <c r="C60" s="73"/>
      <c r="D60" s="73"/>
      <c r="E60" s="73"/>
      <c r="F60" s="73"/>
      <c r="G60" s="73"/>
      <c r="H60" s="73"/>
      <c r="I60" s="73"/>
      <c r="J60" s="73"/>
      <c r="K60" s="72"/>
      <c r="L60" s="72"/>
      <c r="M60" s="72"/>
      <c r="N60" s="72"/>
      <c r="O60" s="72"/>
      <c r="P60" s="25"/>
      <c r="Q60" s="25"/>
      <c r="R60" s="25"/>
      <c r="S60" s="25"/>
      <c r="T60" s="25"/>
      <c r="U60" s="25"/>
      <c r="V60" s="25"/>
      <c r="W60" s="25"/>
      <c r="X60" s="25"/>
      <c r="Y60" s="25"/>
      <c r="Z60" s="25"/>
      <c r="AA60" s="25"/>
      <c r="AB60" s="25"/>
      <c r="AC60" s="25"/>
      <c r="AD60" s="25"/>
      <c r="AE60" s="59"/>
      <c r="AF60" s="210"/>
      <c r="AG60" s="19"/>
      <c r="AH60"/>
      <c r="AI60"/>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row>
    <row r="61" spans="1:83" ht="12.75" customHeight="1">
      <c r="A61" s="93" t="s">
        <v>19</v>
      </c>
      <c r="B61" s="352" t="s">
        <v>20</v>
      </c>
      <c r="C61" s="353"/>
      <c r="D61" s="353"/>
      <c r="E61" s="353"/>
      <c r="F61" s="353"/>
      <c r="G61" s="354"/>
      <c r="H61" s="352" t="s">
        <v>23</v>
      </c>
      <c r="I61" s="353"/>
      <c r="J61" s="354"/>
      <c r="K61" s="361" t="s">
        <v>24</v>
      </c>
      <c r="L61" s="362"/>
      <c r="M61" s="362"/>
      <c r="N61" s="94" t="s">
        <v>29</v>
      </c>
      <c r="O61" s="20"/>
      <c r="P61" s="95"/>
      <c r="Q61" s="95"/>
      <c r="R61" s="95"/>
      <c r="S61" s="95"/>
      <c r="T61" s="95"/>
      <c r="U61" s="96"/>
      <c r="V61" s="96"/>
      <c r="W61" s="96"/>
      <c r="X61" s="96"/>
      <c r="Y61" s="95"/>
      <c r="Z61" s="95"/>
      <c r="AA61" s="95"/>
      <c r="AB61" s="96"/>
      <c r="AC61" s="97"/>
      <c r="AD61" s="73"/>
      <c r="AE61" s="67"/>
      <c r="AF61" s="183"/>
      <c r="AG61" s="25"/>
      <c r="AH61"/>
      <c r="AI61"/>
      <c r="AJ61" s="83"/>
      <c r="AK61" s="83"/>
      <c r="AL61" s="83"/>
      <c r="AM61" s="52"/>
      <c r="AN61" s="52"/>
      <c r="AO61" s="52"/>
      <c r="AP61" s="83"/>
      <c r="AQ61" s="83"/>
      <c r="AR61" s="83"/>
      <c r="AS61" s="52"/>
      <c r="AT61" s="52"/>
      <c r="AU61" s="52"/>
      <c r="AV61" s="83"/>
      <c r="AW61" s="83"/>
      <c r="AX61" s="83"/>
      <c r="AY61" s="52"/>
      <c r="AZ61" s="52"/>
      <c r="BA61" s="52"/>
      <c r="BB61" s="83"/>
      <c r="BC61" s="83"/>
      <c r="BD61" s="83"/>
      <c r="BE61" s="52"/>
      <c r="BF61" s="52"/>
      <c r="BG61" s="52"/>
      <c r="BH61" s="52"/>
      <c r="BI61" s="59"/>
      <c r="BJ61" s="52"/>
      <c r="BK61" s="98"/>
      <c r="BL61" s="98"/>
      <c r="BM61" s="98"/>
      <c r="BN61" s="98"/>
      <c r="BO61" s="98"/>
      <c r="BP61" s="98"/>
      <c r="BQ61" s="98"/>
      <c r="BR61" s="73"/>
      <c r="BS61" s="99"/>
      <c r="BT61" s="100"/>
      <c r="BU61" s="100"/>
      <c r="BV61" s="100"/>
      <c r="BW61" s="73"/>
      <c r="BX61" s="73"/>
      <c r="BY61" s="73"/>
      <c r="BZ61" s="99"/>
      <c r="CA61" s="100"/>
      <c r="CB61" s="100"/>
      <c r="CC61" s="73"/>
      <c r="CD61" s="73"/>
      <c r="CE61" s="73"/>
    </row>
    <row r="62" spans="1:83" ht="12.75" customHeight="1">
      <c r="A62" s="305"/>
      <c r="B62" s="299"/>
      <c r="C62" s="300"/>
      <c r="D62" s="300"/>
      <c r="E62" s="300"/>
      <c r="F62" s="300"/>
      <c r="G62" s="301"/>
      <c r="H62" s="201" t="s">
        <v>21</v>
      </c>
      <c r="I62" s="201"/>
      <c r="J62" s="232"/>
      <c r="K62" s="280" t="str">
        <f>IF($J62&lt;&gt;"",IF($AF62="0-",AP62,IF($AF62="+0",AV62,IF($AF62="+-",BB62,AJ62))),"")</f>
        <v/>
      </c>
      <c r="L62" s="292" t="str">
        <f>IF($J62&lt;&gt;"",IF($AF62="0-",AQ62,IF($AF62="+0",AW62,IF($AF62="+-",BC62,AK62))),"")</f>
        <v/>
      </c>
      <c r="M62" s="280" t="str">
        <f>IF($J62&lt;&gt;"",IF($AF62="0-",AR62,IF($AF62="+0",AX62,IF($AF62="+-",BD62,AL62))),"")</f>
        <v/>
      </c>
      <c r="N62" s="10"/>
      <c r="O62" s="6"/>
      <c r="P62" s="6"/>
      <c r="Q62" s="6"/>
      <c r="R62" s="6"/>
      <c r="S62" s="6"/>
      <c r="T62" s="6"/>
      <c r="U62" s="186"/>
      <c r="V62" s="186"/>
      <c r="W62" s="186"/>
      <c r="X62" s="186"/>
      <c r="Y62" s="6"/>
      <c r="Z62" s="6"/>
      <c r="AA62" s="6"/>
      <c r="AB62" s="186"/>
      <c r="AC62" s="187"/>
      <c r="AD62" s="59"/>
      <c r="AE62" s="67"/>
      <c r="AF62" s="272"/>
      <c r="AG62" s="270" t="str">
        <f>IF(AF62&lt;&gt;"",VLOOKUP(AF62,$AH$12:$AI$15,2),"")</f>
        <v/>
      </c>
      <c r="AH62"/>
      <c r="AI62"/>
      <c r="AJ62" s="54">
        <f>IF(AN62&gt;=12,DATEDIF(BK62,BN62,"y")+1,DATEDIF(BK62,BN62,"y"))</f>
        <v>0</v>
      </c>
      <c r="AK62" s="54">
        <f>IF(AN62&gt;=12,AN62-12,AN62)</f>
        <v>0</v>
      </c>
      <c r="AL62" s="55" t="str">
        <f>IF(AO62&lt;=15,"半",0)</f>
        <v>半</v>
      </c>
      <c r="AM62" s="51">
        <f>DATEDIF(BK62,BN62,"y")</f>
        <v>0</v>
      </c>
      <c r="AN62" s="52">
        <f>IF(AO62&gt;=16,DATEDIF(BK62,BN62,"ym")+1,DATEDIF(BK62,BN62,"ym"))</f>
        <v>0</v>
      </c>
      <c r="AO62" s="53">
        <f>DATEDIF(BK62,BN62,"md")</f>
        <v>14</v>
      </c>
      <c r="AP62" s="54" t="e">
        <f>IF(AT62&gt;=12,DATEDIF(BK62,BO62,"y")+1,DATEDIF(BK62,BO62,"y"))</f>
        <v>#NUM!</v>
      </c>
      <c r="AQ62" s="54" t="e">
        <f>IF(AT62&gt;=12,AT62-12,AT62)</f>
        <v>#NUM!</v>
      </c>
      <c r="AR62" s="55" t="e">
        <f>IF(AU62&lt;=15,"半",0)</f>
        <v>#NUM!</v>
      </c>
      <c r="AS62" s="51" t="e">
        <f>DATEDIF(BK62,BO62,"y")</f>
        <v>#NUM!</v>
      </c>
      <c r="AT62" s="52" t="e">
        <f>IF(AU62&gt;=16,DATEDIF(BK62,BO62,"ym")+1,DATEDIF(BK62,BO62,"ym"))</f>
        <v>#NUM!</v>
      </c>
      <c r="AU62" s="53" t="e">
        <f>DATEDIF(BK62,BO62,"md")</f>
        <v>#NUM!</v>
      </c>
      <c r="AV62" s="54" t="e">
        <f>IF(AZ62&gt;=12,DATEDIF(BL62,BN62,"y")+1,DATEDIF(BL62,BN62,"y"))</f>
        <v>#NUM!</v>
      </c>
      <c r="AW62" s="54" t="e">
        <f>IF(AZ62&gt;=12,AZ62-12,AZ62)</f>
        <v>#NUM!</v>
      </c>
      <c r="AX62" s="55" t="e">
        <f>IF(BA62&lt;=15,"半",0)</f>
        <v>#NUM!</v>
      </c>
      <c r="AY62" s="51" t="e">
        <f>DATEDIF(BL62,BN62,"y")</f>
        <v>#NUM!</v>
      </c>
      <c r="AZ62" s="52" t="e">
        <f>IF(BA62&gt;=16,DATEDIF(BL62,BN62,"ym")+1,DATEDIF(BL62,BN62,"ym"))</f>
        <v>#NUM!</v>
      </c>
      <c r="BA62" s="52" t="e">
        <f>DATEDIF(BL62,BN62,"md")</f>
        <v>#NUM!</v>
      </c>
      <c r="BB62" s="54" t="e">
        <f>IF(BF62&gt;=12,DATEDIF(BL62,BO62,"y")+1,DATEDIF(BL62,BO62,"y"))</f>
        <v>#NUM!</v>
      </c>
      <c r="BC62" s="54" t="e">
        <f>IF(BF62&gt;=12,BF62-12,BF62)</f>
        <v>#NUM!</v>
      </c>
      <c r="BD62" s="55" t="e">
        <f>IF(BG62&lt;=15,"半",0)</f>
        <v>#NUM!</v>
      </c>
      <c r="BE62" s="51" t="e">
        <f>DATEDIF(BL62,BO62,"y")</f>
        <v>#NUM!</v>
      </c>
      <c r="BF62" s="52" t="e">
        <f>IF(BG62&gt;=16,DATEDIF(BL62,BO62,"ym")+1,DATEDIF(BL62,BO62,"ym"))</f>
        <v>#NUM!</v>
      </c>
      <c r="BG62" s="53" t="e">
        <f>DATEDIF(BL62,BO62,"md")</f>
        <v>#NUM!</v>
      </c>
      <c r="BH62" s="52"/>
      <c r="BI62" s="59">
        <f>IF(J63="現在",$AG$5,J63)</f>
        <v>0</v>
      </c>
      <c r="BJ62" s="52">
        <v>2</v>
      </c>
      <c r="BK62" s="61">
        <f>IF(DAY(J62)&lt;=15,J62-DAY(J62)+1,J62-DAY(J62)+16)</f>
        <v>1</v>
      </c>
      <c r="BL62" s="61">
        <f>IF(DAY(BK62)=1,BK62+15,BU62)</f>
        <v>16</v>
      </c>
      <c r="BM62" s="62"/>
      <c r="BN62" s="181">
        <f>IF(CD62&gt;=16,CB62,IF(J63="現在",$AG$5-CD62+15,J63-CD62+15))</f>
        <v>15</v>
      </c>
      <c r="BO62" s="63">
        <f>IF(DAY(BN62)=15,BN62-DAY(BN62),BN62-DAY(BN62)+15)</f>
        <v>0</v>
      </c>
      <c r="BP62" s="62"/>
      <c r="BQ62" s="62"/>
      <c r="BR62" s="60">
        <f>YEAR(J62)</f>
        <v>1900</v>
      </c>
      <c r="BS62" s="64">
        <f>MONTH(J62)+1</f>
        <v>2</v>
      </c>
      <c r="BT62" s="65" t="str">
        <f>CONCATENATE(BR62,"/",BS62,"/",1)</f>
        <v>1900/2/1</v>
      </c>
      <c r="BU62" s="65">
        <f t="shared" ref="BU62:BU120" si="0">BT62+1-1</f>
        <v>32</v>
      </c>
      <c r="BV62" s="65">
        <f>BT62-1</f>
        <v>31</v>
      </c>
      <c r="BW62" s="60">
        <f t="shared" ref="BW62:BW120" si="1">DAY(BV62)</f>
        <v>31</v>
      </c>
      <c r="BX62" s="60">
        <f>DAY(J62)</f>
        <v>0</v>
      </c>
      <c r="BY62" s="60">
        <f>YEAR(BI62)</f>
        <v>1900</v>
      </c>
      <c r="BZ62" s="64">
        <f>IF(MONTH(BI62)=12,MONTH(BI62)-12+1,MONTH(BI62)+1)</f>
        <v>2</v>
      </c>
      <c r="CA62" s="65" t="str">
        <f>IF(BZ62=1,CONCATENATE(BY62+1,"/",BZ62,"/",1),CONCATENATE(BY62,"/",BZ62,"/",1))</f>
        <v>1900/2/1</v>
      </c>
      <c r="CB62" s="65">
        <f t="shared" ref="CB62:CB120" si="2">CA62-1</f>
        <v>31</v>
      </c>
      <c r="CC62" s="60">
        <f t="shared" ref="CC62:CC120" si="3">DAY(CB62)</f>
        <v>31</v>
      </c>
      <c r="CD62" s="60">
        <f>DAY(BI62)</f>
        <v>0</v>
      </c>
    </row>
    <row r="63" spans="1:83" ht="12.75" customHeight="1">
      <c r="A63" s="307"/>
      <c r="B63" s="302"/>
      <c r="C63" s="303"/>
      <c r="D63" s="303"/>
      <c r="E63" s="303"/>
      <c r="F63" s="303"/>
      <c r="G63" s="304"/>
      <c r="H63" s="3" t="s">
        <v>22</v>
      </c>
      <c r="I63" s="3"/>
      <c r="J63" s="231"/>
      <c r="K63" s="281"/>
      <c r="L63" s="293"/>
      <c r="M63" s="281"/>
      <c r="N63" s="10"/>
      <c r="O63" s="6"/>
      <c r="P63" s="6"/>
      <c r="Q63" s="6"/>
      <c r="R63" s="6"/>
      <c r="S63" s="6"/>
      <c r="T63" s="6"/>
      <c r="U63" s="186"/>
      <c r="V63" s="186"/>
      <c r="W63" s="186"/>
      <c r="X63" s="186"/>
      <c r="Y63" s="6"/>
      <c r="Z63" s="6"/>
      <c r="AA63" s="6"/>
      <c r="AB63" s="186"/>
      <c r="AC63" s="187"/>
      <c r="AD63" s="59"/>
      <c r="AE63" s="67"/>
      <c r="AF63" s="273"/>
      <c r="AG63" s="271"/>
      <c r="AH63"/>
      <c r="AI63"/>
      <c r="AJ63" s="75"/>
      <c r="AK63" s="75"/>
      <c r="AL63" s="76"/>
      <c r="AM63" s="51"/>
      <c r="AN63" s="52"/>
      <c r="AO63" s="53"/>
      <c r="AP63" s="75"/>
      <c r="AQ63" s="75"/>
      <c r="AR63" s="76"/>
      <c r="AS63" s="51"/>
      <c r="AT63" s="52"/>
      <c r="AU63" s="53"/>
      <c r="AV63" s="75"/>
      <c r="AW63" s="75"/>
      <c r="AX63" s="76"/>
      <c r="AY63" s="51"/>
      <c r="AZ63" s="52"/>
      <c r="BA63" s="52"/>
      <c r="BB63" s="75"/>
      <c r="BC63" s="75"/>
      <c r="BD63" s="76"/>
      <c r="BE63" s="51"/>
      <c r="BF63" s="52"/>
      <c r="BG63" s="53"/>
      <c r="BH63" s="52"/>
      <c r="BI63" s="59"/>
      <c r="BJ63" s="52"/>
      <c r="BK63" s="61"/>
      <c r="BL63" s="61"/>
      <c r="BM63" s="62"/>
      <c r="BN63" s="63"/>
      <c r="BO63" s="63"/>
      <c r="BP63" s="62"/>
      <c r="BQ63" s="62"/>
      <c r="BS63" s="64"/>
      <c r="BT63" s="65"/>
      <c r="BU63" s="65"/>
      <c r="BV63" s="65"/>
      <c r="BZ63" s="64"/>
      <c r="CA63" s="65"/>
      <c r="CB63" s="65"/>
    </row>
    <row r="64" spans="1:83" ht="12.75" customHeight="1">
      <c r="A64" s="305"/>
      <c r="B64" s="299" t="s">
        <v>71</v>
      </c>
      <c r="C64" s="300"/>
      <c r="D64" s="300"/>
      <c r="E64" s="300"/>
      <c r="F64" s="300"/>
      <c r="G64" s="301"/>
      <c r="H64" s="201" t="s">
        <v>21</v>
      </c>
      <c r="I64" s="201"/>
      <c r="J64" s="232"/>
      <c r="K64" s="280" t="str">
        <f>IF($J64&lt;&gt;"",IF($AF64="0-",AP64,IF($AF64="+0",AV64,IF($AF64="+-",BB64,AJ64))),"")</f>
        <v/>
      </c>
      <c r="L64" s="292" t="str">
        <f>IF($J64&lt;&gt;"",IF($AF64="0-",AQ64,IF($AF64="+0",AW64,IF($AF64="+-",BC64,AK64))),"")</f>
        <v/>
      </c>
      <c r="M64" s="280" t="str">
        <f>IF($J64&lt;&gt;"",IF($AF64="0-",AR64,IF($AF64="+0",AX64,IF($AF64="+-",BD64,AL64))),"")</f>
        <v/>
      </c>
      <c r="N64" s="10"/>
      <c r="O64" s="6"/>
      <c r="P64" s="6"/>
      <c r="Q64" s="6"/>
      <c r="R64" s="6"/>
      <c r="S64" s="6"/>
      <c r="T64" s="6"/>
      <c r="U64" s="186"/>
      <c r="V64" s="186"/>
      <c r="W64" s="186"/>
      <c r="X64" s="186"/>
      <c r="Y64" s="6"/>
      <c r="Z64" s="6"/>
      <c r="AA64" s="6"/>
      <c r="AB64" s="186"/>
      <c r="AC64" s="187"/>
      <c r="AD64" s="59"/>
      <c r="AE64" s="67"/>
      <c r="AF64" s="272"/>
      <c r="AG64" s="270" t="str">
        <f>IF(AF64&lt;&gt;"",VLOOKUP(AF64,$AH$12:$AI$15,2),"")</f>
        <v/>
      </c>
      <c r="AH64"/>
      <c r="AI64"/>
      <c r="AJ64" s="54">
        <f>IF(AN64&gt;=12,DATEDIF(BK64,BN64,"y")+1,DATEDIF(BK64,BN64,"y"))</f>
        <v>0</v>
      </c>
      <c r="AK64" s="54">
        <f>IF(AN64&gt;=12,AN64-12,AN64)</f>
        <v>0</v>
      </c>
      <c r="AL64" s="55" t="str">
        <f>IF(AO64&lt;=15,"半",0)</f>
        <v>半</v>
      </c>
      <c r="AM64" s="51">
        <f>DATEDIF(BK64,BN64,"y")</f>
        <v>0</v>
      </c>
      <c r="AN64" s="52">
        <f>IF(AO64&gt;=16,DATEDIF(BK64,BN64,"ym")+1,DATEDIF(BK64,BN64,"ym"))</f>
        <v>0</v>
      </c>
      <c r="AO64" s="53">
        <f>DATEDIF(BK64,BN64,"md")</f>
        <v>14</v>
      </c>
      <c r="AP64" s="54" t="e">
        <f>IF(AT64&gt;=12,DATEDIF(BK64,BO64,"y")+1,DATEDIF(BK64,BO64,"y"))</f>
        <v>#NUM!</v>
      </c>
      <c r="AQ64" s="54" t="e">
        <f>IF(AT64&gt;=12,AT64-12,AT64)</f>
        <v>#NUM!</v>
      </c>
      <c r="AR64" s="55" t="e">
        <f>IF(AU64&lt;=15,"半",0)</f>
        <v>#NUM!</v>
      </c>
      <c r="AS64" s="51" t="e">
        <f>DATEDIF(BK64,BO64,"y")</f>
        <v>#NUM!</v>
      </c>
      <c r="AT64" s="52" t="e">
        <f>IF(AU64&gt;=16,DATEDIF(BK64,BO64,"ym")+1,DATEDIF(BK64,BO64,"ym"))</f>
        <v>#NUM!</v>
      </c>
      <c r="AU64" s="53" t="e">
        <f>DATEDIF(BK64,BO64,"md")</f>
        <v>#NUM!</v>
      </c>
      <c r="AV64" s="54" t="e">
        <f>IF(AZ64&gt;=12,DATEDIF(BL64,BN64,"y")+1,DATEDIF(BL64,BN64,"y"))</f>
        <v>#NUM!</v>
      </c>
      <c r="AW64" s="54" t="e">
        <f>IF(AZ64&gt;=12,AZ64-12,AZ64)</f>
        <v>#NUM!</v>
      </c>
      <c r="AX64" s="55" t="e">
        <f>IF(BA64&lt;=15,"半",0)</f>
        <v>#NUM!</v>
      </c>
      <c r="AY64" s="51" t="e">
        <f>DATEDIF(BL64,BN64,"y")</f>
        <v>#NUM!</v>
      </c>
      <c r="AZ64" s="52" t="e">
        <f>IF(BA64&gt;=16,DATEDIF(BL64,BN64,"ym")+1,DATEDIF(BL64,BN64,"ym"))</f>
        <v>#NUM!</v>
      </c>
      <c r="BA64" s="52" t="e">
        <f>DATEDIF(BL64,BN64,"md")</f>
        <v>#NUM!</v>
      </c>
      <c r="BB64" s="54" t="e">
        <f>IF(BF64&gt;=12,DATEDIF(BL64,BO64,"y")+1,DATEDIF(BL64,BO64,"y"))</f>
        <v>#NUM!</v>
      </c>
      <c r="BC64" s="54" t="e">
        <f>IF(BF64&gt;=12,BF64-12,BF64)</f>
        <v>#NUM!</v>
      </c>
      <c r="BD64" s="55" t="e">
        <f>IF(BG64&lt;=15,"半",0)</f>
        <v>#NUM!</v>
      </c>
      <c r="BE64" s="51" t="e">
        <f>DATEDIF(BL64,BO64,"y")</f>
        <v>#NUM!</v>
      </c>
      <c r="BF64" s="52" t="e">
        <f>IF(BG64&gt;=16,DATEDIF(BL64,BO64,"ym")+1,DATEDIF(BL64,BO64,"ym"))</f>
        <v>#NUM!</v>
      </c>
      <c r="BG64" s="53" t="e">
        <f>DATEDIF(BL64,BO64,"md")</f>
        <v>#NUM!</v>
      </c>
      <c r="BH64" s="52"/>
      <c r="BI64" s="59">
        <f>IF(J65="現在",$AG$5,J65)</f>
        <v>0</v>
      </c>
      <c r="BJ64" s="52">
        <v>3</v>
      </c>
      <c r="BK64" s="61">
        <f>IF(DAY(J64)&lt;=15,J64-DAY(J64)+1,J64-DAY(J64)+16)</f>
        <v>1</v>
      </c>
      <c r="BL64" s="61">
        <f>IF(DAY(BK64)=1,BK64+15,BU64)</f>
        <v>16</v>
      </c>
      <c r="BM64" s="62"/>
      <c r="BN64" s="181">
        <f>IF(CD64&gt;=16,CB64,IF(J65="現在",$AG$5-CD64+15,J65-CD64+15))</f>
        <v>15</v>
      </c>
      <c r="BO64" s="63">
        <f>IF(DAY(BN64)=15,BN64-DAY(BN64),BN64-DAY(BN64)+15)</f>
        <v>0</v>
      </c>
      <c r="BP64" s="62"/>
      <c r="BQ64" s="62"/>
      <c r="BR64" s="60">
        <f>YEAR(J64)</f>
        <v>1900</v>
      </c>
      <c r="BS64" s="64">
        <f>MONTH(J64)+1</f>
        <v>2</v>
      </c>
      <c r="BT64" s="65" t="str">
        <f>CONCATENATE(BR64,"/",BS64,"/",1)</f>
        <v>1900/2/1</v>
      </c>
      <c r="BU64" s="65">
        <f t="shared" si="0"/>
        <v>32</v>
      </c>
      <c r="BV64" s="65">
        <f>BT64-1</f>
        <v>31</v>
      </c>
      <c r="BW64" s="60">
        <f t="shared" si="1"/>
        <v>31</v>
      </c>
      <c r="BX64" s="60">
        <f>DAY(J64)</f>
        <v>0</v>
      </c>
      <c r="BY64" s="60">
        <f>YEAR(BI64)</f>
        <v>1900</v>
      </c>
      <c r="BZ64" s="64">
        <f>IF(MONTH(BI64)=12,MONTH(BI64)-12+1,MONTH(BI64)+1)</f>
        <v>2</v>
      </c>
      <c r="CA64" s="65" t="str">
        <f>IF(BZ64=1,CONCATENATE(BY64+1,"/",BZ64,"/",1),CONCATENATE(BY64,"/",BZ64,"/",1))</f>
        <v>1900/2/1</v>
      </c>
      <c r="CB64" s="65">
        <f t="shared" si="2"/>
        <v>31</v>
      </c>
      <c r="CC64" s="60">
        <f t="shared" si="3"/>
        <v>31</v>
      </c>
      <c r="CD64" s="60">
        <f>DAY(BI64)</f>
        <v>0</v>
      </c>
    </row>
    <row r="65" spans="1:82" ht="12.75" customHeight="1">
      <c r="A65" s="307"/>
      <c r="B65" s="302"/>
      <c r="C65" s="303"/>
      <c r="D65" s="303"/>
      <c r="E65" s="303"/>
      <c r="F65" s="303"/>
      <c r="G65" s="304"/>
      <c r="H65" s="3" t="s">
        <v>22</v>
      </c>
      <c r="I65" s="3"/>
      <c r="J65" s="231"/>
      <c r="K65" s="281"/>
      <c r="L65" s="293"/>
      <c r="M65" s="281"/>
      <c r="N65" s="10"/>
      <c r="O65" s="6"/>
      <c r="P65" s="6"/>
      <c r="Q65" s="6"/>
      <c r="R65" s="6"/>
      <c r="S65" s="6"/>
      <c r="T65" s="6"/>
      <c r="U65" s="186"/>
      <c r="V65" s="186"/>
      <c r="W65" s="186"/>
      <c r="X65" s="186"/>
      <c r="Y65" s="6"/>
      <c r="Z65" s="6"/>
      <c r="AA65" s="6"/>
      <c r="AB65" s="186"/>
      <c r="AC65" s="187"/>
      <c r="AD65" s="59"/>
      <c r="AE65" s="67"/>
      <c r="AF65" s="273"/>
      <c r="AG65" s="271"/>
      <c r="AH65"/>
      <c r="AI65"/>
      <c r="AJ65" s="75"/>
      <c r="AK65" s="75"/>
      <c r="AL65" s="76"/>
      <c r="AM65" s="51"/>
      <c r="AN65" s="52"/>
      <c r="AO65" s="53"/>
      <c r="AP65" s="75"/>
      <c r="AQ65" s="75"/>
      <c r="AR65" s="76"/>
      <c r="AS65" s="51"/>
      <c r="AT65" s="52"/>
      <c r="AU65" s="53"/>
      <c r="AV65" s="75"/>
      <c r="AW65" s="75"/>
      <c r="AX65" s="76"/>
      <c r="AY65" s="51"/>
      <c r="AZ65" s="52"/>
      <c r="BA65" s="52"/>
      <c r="BB65" s="75"/>
      <c r="BC65" s="75"/>
      <c r="BD65" s="76"/>
      <c r="BE65" s="51"/>
      <c r="BF65" s="52"/>
      <c r="BG65" s="53"/>
      <c r="BH65" s="52"/>
      <c r="BI65" s="59"/>
      <c r="BJ65" s="52"/>
      <c r="BK65" s="61"/>
      <c r="BL65" s="61"/>
      <c r="BM65" s="62"/>
      <c r="BN65" s="63"/>
      <c r="BO65" s="63"/>
      <c r="BP65" s="62"/>
      <c r="BQ65" s="62"/>
      <c r="BS65" s="64"/>
      <c r="BT65" s="65"/>
      <c r="BU65" s="65"/>
      <c r="BV65" s="65"/>
      <c r="BZ65" s="64"/>
      <c r="CA65" s="65"/>
      <c r="CB65" s="65"/>
    </row>
    <row r="66" spans="1:82" ht="12.75" customHeight="1">
      <c r="A66" s="305"/>
      <c r="B66" s="299" t="s">
        <v>71</v>
      </c>
      <c r="C66" s="300"/>
      <c r="D66" s="300"/>
      <c r="E66" s="300"/>
      <c r="F66" s="300"/>
      <c r="G66" s="301"/>
      <c r="H66" s="201" t="s">
        <v>21</v>
      </c>
      <c r="I66" s="201"/>
      <c r="J66" s="232"/>
      <c r="K66" s="280" t="str">
        <f>IF($J66&lt;&gt;"",IF($AF66="0-",AP66,IF($AF66="+0",AV66,IF($AF66="+-",BB66,AJ66))),"")</f>
        <v/>
      </c>
      <c r="L66" s="292" t="str">
        <f>IF($J66&lt;&gt;"",IF($AF66="0-",AQ66,IF($AF66="+0",AW66,IF($AF66="+-",BC66,AK66))),"")</f>
        <v/>
      </c>
      <c r="M66" s="280" t="str">
        <f>IF($J66&lt;&gt;"",IF($AF66="0-",AR66,IF($AF66="+0",AX66,IF($AF66="+-",BD66,AL66))),"")</f>
        <v/>
      </c>
      <c r="N66" s="10"/>
      <c r="O66" s="6"/>
      <c r="P66" s="6"/>
      <c r="Q66" s="6"/>
      <c r="R66" s="6"/>
      <c r="S66" s="6"/>
      <c r="T66" s="6"/>
      <c r="U66" s="186"/>
      <c r="V66" s="186"/>
      <c r="W66" s="186"/>
      <c r="X66" s="186"/>
      <c r="Y66" s="6"/>
      <c r="Z66" s="6"/>
      <c r="AA66" s="6"/>
      <c r="AB66" s="186"/>
      <c r="AC66" s="187"/>
      <c r="AD66" s="59"/>
      <c r="AE66" s="67"/>
      <c r="AF66" s="272"/>
      <c r="AG66" s="270" t="str">
        <f>IF(AF66&lt;&gt;"",VLOOKUP(AF66,$AH$12:$AI$15,2),"")</f>
        <v/>
      </c>
      <c r="AH66"/>
      <c r="AI66"/>
      <c r="AJ66" s="54">
        <f>IF(AN66&gt;=12,DATEDIF(BK66,BN66,"y")+1,DATEDIF(BK66,BN66,"y"))</f>
        <v>0</v>
      </c>
      <c r="AK66" s="54">
        <f>IF(AN66&gt;=12,AN66-12,AN66)</f>
        <v>0</v>
      </c>
      <c r="AL66" s="55" t="str">
        <f>IF(AO66&lt;=15,"半",0)</f>
        <v>半</v>
      </c>
      <c r="AM66" s="51">
        <f>DATEDIF(BK66,BN66,"y")</f>
        <v>0</v>
      </c>
      <c r="AN66" s="52">
        <f>IF(AO66&gt;=16,DATEDIF(BK66,BN66,"ym")+1,DATEDIF(BK66,BN66,"ym"))</f>
        <v>0</v>
      </c>
      <c r="AO66" s="53">
        <f>DATEDIF(BK66,BN66,"md")</f>
        <v>14</v>
      </c>
      <c r="AP66" s="54" t="e">
        <f>IF(AT66&gt;=12,DATEDIF(BK66,BO66,"y")+1,DATEDIF(BK66,BO66,"y"))</f>
        <v>#NUM!</v>
      </c>
      <c r="AQ66" s="54" t="e">
        <f>IF(AT66&gt;=12,AT66-12,AT66)</f>
        <v>#NUM!</v>
      </c>
      <c r="AR66" s="55" t="e">
        <f>IF(AU66&lt;=15,"半",0)</f>
        <v>#NUM!</v>
      </c>
      <c r="AS66" s="51" t="e">
        <f>DATEDIF(BK66,BO66,"y")</f>
        <v>#NUM!</v>
      </c>
      <c r="AT66" s="52" t="e">
        <f>IF(AU66&gt;=16,DATEDIF(BK66,BO66,"ym")+1,DATEDIF(BK66,BO66,"ym"))</f>
        <v>#NUM!</v>
      </c>
      <c r="AU66" s="53" t="e">
        <f>DATEDIF(BK66,BO66,"md")</f>
        <v>#NUM!</v>
      </c>
      <c r="AV66" s="54" t="e">
        <f>IF(AZ66&gt;=12,DATEDIF(BL66,BN66,"y")+1,DATEDIF(BL66,BN66,"y"))</f>
        <v>#NUM!</v>
      </c>
      <c r="AW66" s="54" t="e">
        <f>IF(AZ66&gt;=12,AZ66-12,AZ66)</f>
        <v>#NUM!</v>
      </c>
      <c r="AX66" s="55" t="e">
        <f>IF(BA66&lt;=15,"半",0)</f>
        <v>#NUM!</v>
      </c>
      <c r="AY66" s="51" t="e">
        <f>DATEDIF(BL66,BN66,"y")</f>
        <v>#NUM!</v>
      </c>
      <c r="AZ66" s="52" t="e">
        <f>IF(BA66&gt;=16,DATEDIF(BL66,BN66,"ym")+1,DATEDIF(BL66,BN66,"ym"))</f>
        <v>#NUM!</v>
      </c>
      <c r="BA66" s="52" t="e">
        <f>DATEDIF(BL66,BN66,"md")</f>
        <v>#NUM!</v>
      </c>
      <c r="BB66" s="54" t="e">
        <f>IF(BF66&gt;=12,DATEDIF(BL66,BO66,"y")+1,DATEDIF(BL66,BO66,"y"))</f>
        <v>#NUM!</v>
      </c>
      <c r="BC66" s="54" t="e">
        <f>IF(BF66&gt;=12,BF66-12,BF66)</f>
        <v>#NUM!</v>
      </c>
      <c r="BD66" s="55" t="e">
        <f>IF(BG66&lt;=15,"半",0)</f>
        <v>#NUM!</v>
      </c>
      <c r="BE66" s="51" t="e">
        <f>DATEDIF(BL66,BO66,"y")</f>
        <v>#NUM!</v>
      </c>
      <c r="BF66" s="52" t="e">
        <f>IF(BG66&gt;=16,DATEDIF(BL66,BO66,"ym")+1,DATEDIF(BL66,BO66,"ym"))</f>
        <v>#NUM!</v>
      </c>
      <c r="BG66" s="53" t="e">
        <f>DATEDIF(BL66,BO66,"md")</f>
        <v>#NUM!</v>
      </c>
      <c r="BH66" s="52"/>
      <c r="BI66" s="59">
        <f>IF(J67="現在",$AG$5,J67)</f>
        <v>0</v>
      </c>
      <c r="BJ66" s="52">
        <v>4</v>
      </c>
      <c r="BK66" s="61">
        <f>IF(DAY(J66)&lt;=15,J66-DAY(J66)+1,J66-DAY(J66)+16)</f>
        <v>1</v>
      </c>
      <c r="BL66" s="61">
        <f>IF(DAY(BK66)=1,BK66+15,BU66)</f>
        <v>16</v>
      </c>
      <c r="BM66" s="62"/>
      <c r="BN66" s="181">
        <f>IF(CD66&gt;=16,CB66,IF(J67="現在",$AG$5-CD66+15,J67-CD66+15))</f>
        <v>15</v>
      </c>
      <c r="BO66" s="63">
        <f>IF(DAY(BN66)=15,BN66-DAY(BN66),BN66-DAY(BN66)+15)</f>
        <v>0</v>
      </c>
      <c r="BP66" s="62"/>
      <c r="BQ66" s="62"/>
      <c r="BR66" s="60">
        <f>YEAR(J66)</f>
        <v>1900</v>
      </c>
      <c r="BS66" s="64">
        <f>MONTH(J66)+1</f>
        <v>2</v>
      </c>
      <c r="BT66" s="65" t="str">
        <f>CONCATENATE(BR66,"/",BS66,"/",1)</f>
        <v>1900/2/1</v>
      </c>
      <c r="BU66" s="65">
        <f t="shared" si="0"/>
        <v>32</v>
      </c>
      <c r="BV66" s="65">
        <f>BT66-1</f>
        <v>31</v>
      </c>
      <c r="BW66" s="60">
        <f t="shared" si="1"/>
        <v>31</v>
      </c>
      <c r="BX66" s="60">
        <f>DAY(J66)</f>
        <v>0</v>
      </c>
      <c r="BY66" s="60">
        <f>YEAR(BI66)</f>
        <v>1900</v>
      </c>
      <c r="BZ66" s="64">
        <f>IF(MONTH(BI66)=12,MONTH(BI66)-12+1,MONTH(BI66)+1)</f>
        <v>2</v>
      </c>
      <c r="CA66" s="65" t="str">
        <f>IF(BZ66=1,CONCATENATE(BY66+1,"/",BZ66,"/",1),CONCATENATE(BY66,"/",BZ66,"/",1))</f>
        <v>1900/2/1</v>
      </c>
      <c r="CB66" s="65">
        <f t="shared" si="2"/>
        <v>31</v>
      </c>
      <c r="CC66" s="60">
        <f t="shared" si="3"/>
        <v>31</v>
      </c>
      <c r="CD66" s="60">
        <f>DAY(BI66)</f>
        <v>0</v>
      </c>
    </row>
    <row r="67" spans="1:82" ht="12.75" customHeight="1">
      <c r="A67" s="307"/>
      <c r="B67" s="302"/>
      <c r="C67" s="303"/>
      <c r="D67" s="303"/>
      <c r="E67" s="303"/>
      <c r="F67" s="303"/>
      <c r="G67" s="304"/>
      <c r="H67" s="3" t="s">
        <v>22</v>
      </c>
      <c r="I67" s="3"/>
      <c r="J67" s="231"/>
      <c r="K67" s="281"/>
      <c r="L67" s="293"/>
      <c r="M67" s="281"/>
      <c r="N67" s="45"/>
      <c r="O67" s="72"/>
      <c r="P67" s="72"/>
      <c r="Q67" s="72"/>
      <c r="R67" s="72"/>
      <c r="S67" s="72"/>
      <c r="T67" s="72"/>
      <c r="U67" s="99"/>
      <c r="V67" s="99"/>
      <c r="W67" s="99"/>
      <c r="X67" s="99"/>
      <c r="Y67" s="72"/>
      <c r="Z67" s="72"/>
      <c r="AA67" s="72"/>
      <c r="AB67" s="99"/>
      <c r="AC67" s="188"/>
      <c r="AD67" s="73"/>
      <c r="AE67" s="67"/>
      <c r="AF67" s="273"/>
      <c r="AG67" s="271"/>
      <c r="AH67"/>
      <c r="AI67"/>
      <c r="AJ67" s="75"/>
      <c r="AK67" s="75"/>
      <c r="AL67" s="76"/>
      <c r="AM67" s="51"/>
      <c r="AN67" s="52"/>
      <c r="AO67" s="53"/>
      <c r="AP67" s="75"/>
      <c r="AQ67" s="75"/>
      <c r="AR67" s="76"/>
      <c r="AS67" s="51"/>
      <c r="AT67" s="52"/>
      <c r="AU67" s="53"/>
      <c r="AV67" s="75"/>
      <c r="AW67" s="75"/>
      <c r="AX67" s="76"/>
      <c r="AY67" s="51"/>
      <c r="AZ67" s="52"/>
      <c r="BA67" s="52"/>
      <c r="BB67" s="75"/>
      <c r="BC67" s="75"/>
      <c r="BD67" s="76"/>
      <c r="BE67" s="51"/>
      <c r="BF67" s="52"/>
      <c r="BG67" s="53"/>
      <c r="BH67" s="52"/>
      <c r="BI67" s="59"/>
      <c r="BJ67" s="52"/>
      <c r="BK67" s="61"/>
      <c r="BL67" s="61"/>
      <c r="BM67" s="62"/>
      <c r="BN67" s="63"/>
      <c r="BO67" s="63"/>
      <c r="BP67" s="62"/>
      <c r="BQ67" s="62"/>
      <c r="BS67" s="64"/>
      <c r="BT67" s="65"/>
      <c r="BU67" s="65"/>
      <c r="BV67" s="65"/>
      <c r="BZ67" s="64"/>
      <c r="CA67" s="65"/>
      <c r="CB67" s="65"/>
    </row>
    <row r="68" spans="1:82" ht="12.75" customHeight="1">
      <c r="A68" s="305"/>
      <c r="B68" s="299" t="s">
        <v>71</v>
      </c>
      <c r="C68" s="300"/>
      <c r="D68" s="300"/>
      <c r="E68" s="300"/>
      <c r="F68" s="300"/>
      <c r="G68" s="301"/>
      <c r="H68" s="201" t="s">
        <v>21</v>
      </c>
      <c r="I68" s="201"/>
      <c r="J68" s="232"/>
      <c r="K68" s="280" t="str">
        <f>IF($J68&lt;&gt;"",IF($AF68="0-",AP68,IF($AF68="+0",AV68,IF($AF68="+-",BB68,AJ68))),"")</f>
        <v/>
      </c>
      <c r="L68" s="292" t="str">
        <f>IF($J68&lt;&gt;"",IF($AF68="0-",AQ68,IF($AF68="+0",AW68,IF($AF68="+-",BC68,AK68))),"")</f>
        <v/>
      </c>
      <c r="M68" s="280" t="str">
        <f>IF($J68&lt;&gt;"",IF($AF68="0-",AR68,IF($AF68="+0",AX68,IF($AF68="+-",BD68,AL68))),"")</f>
        <v/>
      </c>
      <c r="N68" s="10"/>
      <c r="O68" s="6"/>
      <c r="P68" s="6"/>
      <c r="Q68" s="6"/>
      <c r="R68" s="6"/>
      <c r="S68" s="6"/>
      <c r="T68" s="6"/>
      <c r="U68" s="186"/>
      <c r="V68" s="186"/>
      <c r="W68" s="186"/>
      <c r="X68" s="186"/>
      <c r="Y68" s="6"/>
      <c r="Z68" s="6"/>
      <c r="AA68" s="6"/>
      <c r="AB68" s="186"/>
      <c r="AC68" s="187"/>
      <c r="AD68" s="59"/>
      <c r="AE68" s="67"/>
      <c r="AF68" s="272"/>
      <c r="AG68" s="270" t="str">
        <f>IF(AF68&lt;&gt;"",VLOOKUP(AF68,$AH$12:$AI$15,2),"")</f>
        <v/>
      </c>
      <c r="AH68"/>
      <c r="AI68"/>
      <c r="AJ68" s="54">
        <f>IF(AN68&gt;=12,DATEDIF(BK68,BN68,"y")+1,DATEDIF(BK68,BN68,"y"))</f>
        <v>0</v>
      </c>
      <c r="AK68" s="54">
        <f>IF(AN68&gt;=12,AN68-12,AN68)</f>
        <v>0</v>
      </c>
      <c r="AL68" s="55" t="str">
        <f>IF(AO68&lt;=15,"半",0)</f>
        <v>半</v>
      </c>
      <c r="AM68" s="51">
        <f>DATEDIF(BK68,BN68,"y")</f>
        <v>0</v>
      </c>
      <c r="AN68" s="52">
        <f>IF(AO68&gt;=16,DATEDIF(BK68,BN68,"ym")+1,DATEDIF(BK68,BN68,"ym"))</f>
        <v>0</v>
      </c>
      <c r="AO68" s="53">
        <f>DATEDIF(BK68,BN68,"md")</f>
        <v>14</v>
      </c>
      <c r="AP68" s="54" t="e">
        <f>IF(AT68&gt;=12,DATEDIF(BK68,BO68,"y")+1,DATEDIF(BK68,BO68,"y"))</f>
        <v>#NUM!</v>
      </c>
      <c r="AQ68" s="54" t="e">
        <f>IF(AT68&gt;=12,AT68-12,AT68)</f>
        <v>#NUM!</v>
      </c>
      <c r="AR68" s="55" t="e">
        <f>IF(AU68&lt;=15,"半",0)</f>
        <v>#NUM!</v>
      </c>
      <c r="AS68" s="51" t="e">
        <f>DATEDIF(BK68,BO68,"y")</f>
        <v>#NUM!</v>
      </c>
      <c r="AT68" s="52" t="e">
        <f>IF(AU68&gt;=16,DATEDIF(BK68,BO68,"ym")+1,DATEDIF(BK68,BO68,"ym"))</f>
        <v>#NUM!</v>
      </c>
      <c r="AU68" s="53" t="e">
        <f>DATEDIF(BK68,BO68,"md")</f>
        <v>#NUM!</v>
      </c>
      <c r="AV68" s="54" t="e">
        <f>IF(AZ68&gt;=12,DATEDIF(BL68,BN68,"y")+1,DATEDIF(BL68,BN68,"y"))</f>
        <v>#NUM!</v>
      </c>
      <c r="AW68" s="54" t="e">
        <f>IF(AZ68&gt;=12,AZ68-12,AZ68)</f>
        <v>#NUM!</v>
      </c>
      <c r="AX68" s="55" t="e">
        <f>IF(BA68&lt;=15,"半",0)</f>
        <v>#NUM!</v>
      </c>
      <c r="AY68" s="51" t="e">
        <f>DATEDIF(BL68,BN68,"y")</f>
        <v>#NUM!</v>
      </c>
      <c r="AZ68" s="52" t="e">
        <f>IF(BA68&gt;=16,DATEDIF(BL68,BN68,"ym")+1,DATEDIF(BL68,BN68,"ym"))</f>
        <v>#NUM!</v>
      </c>
      <c r="BA68" s="52" t="e">
        <f>DATEDIF(BL68,BN68,"md")</f>
        <v>#NUM!</v>
      </c>
      <c r="BB68" s="54" t="e">
        <f>IF(BF68&gt;=12,DATEDIF(BL68,BO68,"y")+1,DATEDIF(BL68,BO68,"y"))</f>
        <v>#NUM!</v>
      </c>
      <c r="BC68" s="54" t="e">
        <f>IF(BF68&gt;=12,BF68-12,BF68)</f>
        <v>#NUM!</v>
      </c>
      <c r="BD68" s="55" t="e">
        <f>IF(BG68&lt;=15,"半",0)</f>
        <v>#NUM!</v>
      </c>
      <c r="BE68" s="51" t="e">
        <f>DATEDIF(BL68,BO68,"y")</f>
        <v>#NUM!</v>
      </c>
      <c r="BF68" s="52" t="e">
        <f>IF(BG68&gt;=16,DATEDIF(BL68,BO68,"ym")+1,DATEDIF(BL68,BO68,"ym"))</f>
        <v>#NUM!</v>
      </c>
      <c r="BG68" s="53" t="e">
        <f>DATEDIF(BL68,BO68,"md")</f>
        <v>#NUM!</v>
      </c>
      <c r="BH68" s="52"/>
      <c r="BI68" s="59">
        <f>IF(J69="現在",$AG$5,J69)</f>
        <v>0</v>
      </c>
      <c r="BJ68" s="52">
        <v>5</v>
      </c>
      <c r="BK68" s="61">
        <f>IF(DAY(J68)&lt;=15,J68-DAY(J68)+1,J68-DAY(J68)+16)</f>
        <v>1</v>
      </c>
      <c r="BL68" s="61">
        <f>IF(DAY(BK68)=1,BK68+15,BU68)</f>
        <v>16</v>
      </c>
      <c r="BM68" s="62"/>
      <c r="BN68" s="181">
        <f>IF(CD68&gt;=16,CB68,IF(J69="現在",$AG$5-CD68+15,J69-CD68+15))</f>
        <v>15</v>
      </c>
      <c r="BO68" s="63">
        <f>IF(DAY(BN68)=15,BN68-DAY(BN68),BN68-DAY(BN68)+15)</f>
        <v>0</v>
      </c>
      <c r="BP68" s="62"/>
      <c r="BQ68" s="62"/>
      <c r="BR68" s="60">
        <f>YEAR(J68)</f>
        <v>1900</v>
      </c>
      <c r="BS68" s="64">
        <f>MONTH(J68)+1</f>
        <v>2</v>
      </c>
      <c r="BT68" s="65" t="str">
        <f>CONCATENATE(BR68,"/",BS68,"/",1)</f>
        <v>1900/2/1</v>
      </c>
      <c r="BU68" s="65">
        <f t="shared" si="0"/>
        <v>32</v>
      </c>
      <c r="BV68" s="65">
        <f>BT68-1</f>
        <v>31</v>
      </c>
      <c r="BW68" s="60">
        <f t="shared" si="1"/>
        <v>31</v>
      </c>
      <c r="BX68" s="60">
        <f>DAY(J68)</f>
        <v>0</v>
      </c>
      <c r="BY68" s="60">
        <f>YEAR(BI68)</f>
        <v>1900</v>
      </c>
      <c r="BZ68" s="64">
        <f>IF(MONTH(BI68)=12,MONTH(BI68)-12+1,MONTH(BI68)+1)</f>
        <v>2</v>
      </c>
      <c r="CA68" s="65" t="str">
        <f>IF(BZ68=1,CONCATENATE(BY68+1,"/",BZ68,"/",1),CONCATENATE(BY68,"/",BZ68,"/",1))</f>
        <v>1900/2/1</v>
      </c>
      <c r="CB68" s="65">
        <f t="shared" si="2"/>
        <v>31</v>
      </c>
      <c r="CC68" s="60">
        <f t="shared" si="3"/>
        <v>31</v>
      </c>
      <c r="CD68" s="60">
        <f>DAY(BI68)</f>
        <v>0</v>
      </c>
    </row>
    <row r="69" spans="1:82" ht="12.75" customHeight="1">
      <c r="A69" s="307"/>
      <c r="B69" s="302"/>
      <c r="C69" s="303"/>
      <c r="D69" s="303"/>
      <c r="E69" s="303"/>
      <c r="F69" s="303"/>
      <c r="G69" s="304"/>
      <c r="H69" s="3" t="s">
        <v>22</v>
      </c>
      <c r="I69" s="3"/>
      <c r="J69" s="231"/>
      <c r="K69" s="281"/>
      <c r="L69" s="293"/>
      <c r="M69" s="281"/>
      <c r="N69" s="10"/>
      <c r="O69" s="6"/>
      <c r="P69" s="6"/>
      <c r="Q69" s="6"/>
      <c r="R69" s="6"/>
      <c r="S69" s="6"/>
      <c r="T69" s="6"/>
      <c r="U69" s="186"/>
      <c r="V69" s="186"/>
      <c r="W69" s="186"/>
      <c r="X69" s="186"/>
      <c r="Y69" s="6"/>
      <c r="Z69" s="6"/>
      <c r="AA69" s="6"/>
      <c r="AB69" s="186"/>
      <c r="AC69" s="187"/>
      <c r="AD69" s="59"/>
      <c r="AE69" s="67"/>
      <c r="AF69" s="273"/>
      <c r="AG69" s="271"/>
      <c r="AH69"/>
      <c r="AI69"/>
      <c r="AJ69" s="75"/>
      <c r="AK69" s="75"/>
      <c r="AL69" s="76"/>
      <c r="AM69" s="51"/>
      <c r="AN69" s="52"/>
      <c r="AO69" s="53"/>
      <c r="AP69" s="75"/>
      <c r="AQ69" s="75"/>
      <c r="AR69" s="76"/>
      <c r="AS69" s="51"/>
      <c r="AT69" s="52"/>
      <c r="AU69" s="53"/>
      <c r="AV69" s="75"/>
      <c r="AW69" s="75"/>
      <c r="AX69" s="76"/>
      <c r="AY69" s="51"/>
      <c r="AZ69" s="52"/>
      <c r="BA69" s="52"/>
      <c r="BB69" s="75"/>
      <c r="BC69" s="75"/>
      <c r="BD69" s="76"/>
      <c r="BE69" s="51"/>
      <c r="BF69" s="52"/>
      <c r="BG69" s="53"/>
      <c r="BH69" s="52"/>
      <c r="BI69" s="59"/>
      <c r="BJ69" s="52"/>
      <c r="BK69" s="61"/>
      <c r="BL69" s="61"/>
      <c r="BM69" s="62"/>
      <c r="BN69" s="63"/>
      <c r="BO69" s="63"/>
      <c r="BP69" s="62"/>
      <c r="BQ69" s="62"/>
      <c r="BS69" s="64"/>
      <c r="BT69" s="65"/>
      <c r="BU69" s="65"/>
      <c r="BV69" s="65"/>
      <c r="BZ69" s="64"/>
      <c r="CA69" s="65"/>
      <c r="CB69" s="65"/>
    </row>
    <row r="70" spans="1:82" ht="12.75" customHeight="1">
      <c r="A70" s="305"/>
      <c r="B70" s="299"/>
      <c r="C70" s="300"/>
      <c r="D70" s="300"/>
      <c r="E70" s="300"/>
      <c r="F70" s="300"/>
      <c r="G70" s="301"/>
      <c r="H70" s="201" t="s">
        <v>21</v>
      </c>
      <c r="I70" s="201"/>
      <c r="J70" s="232"/>
      <c r="K70" s="280" t="str">
        <f>IF($J70&lt;&gt;"",IF($AF70="0-",AP70,IF($AF70="+0",AV70,IF($AF70="+-",BB70,AJ70))),"")</f>
        <v/>
      </c>
      <c r="L70" s="292" t="str">
        <f>IF($J70&lt;&gt;"",IF($AF70="0-",AQ70,IF($AF70="+0",AW70,IF($AF70="+-",BC70,AK70))),"")</f>
        <v/>
      </c>
      <c r="M70" s="280" t="str">
        <f>IF($J70&lt;&gt;"",IF($AF70="0-",AR70,IF($AF70="+0",AX70,IF($AF70="+-",BD70,AL70))),"")</f>
        <v/>
      </c>
      <c r="N70" s="10"/>
      <c r="O70" s="6"/>
      <c r="P70" s="6"/>
      <c r="Q70" s="6"/>
      <c r="R70" s="6"/>
      <c r="S70" s="6"/>
      <c r="T70" s="6"/>
      <c r="U70" s="186"/>
      <c r="V70" s="186"/>
      <c r="W70" s="186"/>
      <c r="X70" s="186"/>
      <c r="Y70" s="6"/>
      <c r="Z70" s="6"/>
      <c r="AA70" s="6"/>
      <c r="AB70" s="186"/>
      <c r="AC70" s="187"/>
      <c r="AD70" s="59"/>
      <c r="AE70" s="67"/>
      <c r="AF70" s="272"/>
      <c r="AG70" s="270" t="str">
        <f>IF(AF70&lt;&gt;"",VLOOKUP(AF70,$AH$12:$AI$15,2),"")</f>
        <v/>
      </c>
      <c r="AH70"/>
      <c r="AI70"/>
      <c r="AJ70" s="54">
        <f>IF(AN70&gt;=12,DATEDIF(BK70,BN70,"y")+1,DATEDIF(BK70,BN70,"y"))</f>
        <v>0</v>
      </c>
      <c r="AK70" s="54">
        <f>IF(AN70&gt;=12,AN70-12,AN70)</f>
        <v>0</v>
      </c>
      <c r="AL70" s="55" t="str">
        <f>IF(AO70&lt;=15,"半",0)</f>
        <v>半</v>
      </c>
      <c r="AM70" s="51">
        <f>DATEDIF(BK70,BN70,"y")</f>
        <v>0</v>
      </c>
      <c r="AN70" s="52">
        <f>IF(AO70&gt;=16,DATEDIF(BK70,BN70,"ym")+1,DATEDIF(BK70,BN70,"ym"))</f>
        <v>0</v>
      </c>
      <c r="AO70" s="53">
        <f>DATEDIF(BK70,BN70,"md")</f>
        <v>14</v>
      </c>
      <c r="AP70" s="54" t="e">
        <f>IF(AT70&gt;=12,DATEDIF(BK70,BO70,"y")+1,DATEDIF(BK70,BO70,"y"))</f>
        <v>#NUM!</v>
      </c>
      <c r="AQ70" s="54" t="e">
        <f>IF(AT70&gt;=12,AT70-12,AT70)</f>
        <v>#NUM!</v>
      </c>
      <c r="AR70" s="55" t="e">
        <f>IF(AU70&lt;=15,"半",0)</f>
        <v>#NUM!</v>
      </c>
      <c r="AS70" s="51" t="e">
        <f>DATEDIF(BK70,BO70,"y")</f>
        <v>#NUM!</v>
      </c>
      <c r="AT70" s="52" t="e">
        <f>IF(AU70&gt;=16,DATEDIF(BK70,BO70,"ym")+1,DATEDIF(BK70,BO70,"ym"))</f>
        <v>#NUM!</v>
      </c>
      <c r="AU70" s="53" t="e">
        <f>DATEDIF(BK70,BO70,"md")</f>
        <v>#NUM!</v>
      </c>
      <c r="AV70" s="54" t="e">
        <f>IF(AZ70&gt;=12,DATEDIF(BL70,BN70,"y")+1,DATEDIF(BL70,BN70,"y"))</f>
        <v>#NUM!</v>
      </c>
      <c r="AW70" s="54" t="e">
        <f>IF(AZ70&gt;=12,AZ70-12,AZ70)</f>
        <v>#NUM!</v>
      </c>
      <c r="AX70" s="55" t="e">
        <f>IF(BA70&lt;=15,"半",0)</f>
        <v>#NUM!</v>
      </c>
      <c r="AY70" s="51" t="e">
        <f>DATEDIF(BL70,BN70,"y")</f>
        <v>#NUM!</v>
      </c>
      <c r="AZ70" s="52" t="e">
        <f>IF(BA70&gt;=16,DATEDIF(BL70,BN70,"ym")+1,DATEDIF(BL70,BN70,"ym"))</f>
        <v>#NUM!</v>
      </c>
      <c r="BA70" s="52" t="e">
        <f>DATEDIF(BL70,BN70,"md")</f>
        <v>#NUM!</v>
      </c>
      <c r="BB70" s="54" t="e">
        <f>IF(BF70&gt;=12,DATEDIF(BL70,BO70,"y")+1,DATEDIF(BL70,BO70,"y"))</f>
        <v>#NUM!</v>
      </c>
      <c r="BC70" s="54" t="e">
        <f>IF(BF70&gt;=12,BF70-12,BF70)</f>
        <v>#NUM!</v>
      </c>
      <c r="BD70" s="55" t="e">
        <f>IF(BG70&lt;=15,"半",0)</f>
        <v>#NUM!</v>
      </c>
      <c r="BE70" s="51" t="e">
        <f>DATEDIF(BL70,BO70,"y")</f>
        <v>#NUM!</v>
      </c>
      <c r="BF70" s="52" t="e">
        <f>IF(BG70&gt;=16,DATEDIF(BL70,BO70,"ym")+1,DATEDIF(BL70,BO70,"ym"))</f>
        <v>#NUM!</v>
      </c>
      <c r="BG70" s="53" t="e">
        <f>DATEDIF(BL70,BO70,"md")</f>
        <v>#NUM!</v>
      </c>
      <c r="BH70" s="52"/>
      <c r="BI70" s="59">
        <f>IF(J71="現在",$AG$5,J71)</f>
        <v>0</v>
      </c>
      <c r="BJ70" s="52">
        <v>6</v>
      </c>
      <c r="BK70" s="61">
        <f>IF(DAY(J70)&lt;=15,J70-DAY(J70)+1,J70-DAY(J70)+16)</f>
        <v>1</v>
      </c>
      <c r="BL70" s="61">
        <f>IF(DAY(BK70)=1,BK70+15,BU70)</f>
        <v>16</v>
      </c>
      <c r="BM70" s="62"/>
      <c r="BN70" s="181">
        <f>IF(CD70&gt;=16,CB70,IF(J71="現在",$AG$5-CD70+15,J71-CD70+15))</f>
        <v>15</v>
      </c>
      <c r="BO70" s="63">
        <f>IF(DAY(BN70)=15,BN70-DAY(BN70),BN70-DAY(BN70)+15)</f>
        <v>0</v>
      </c>
      <c r="BP70" s="62"/>
      <c r="BQ70" s="62"/>
      <c r="BR70" s="60">
        <f>YEAR(J70)</f>
        <v>1900</v>
      </c>
      <c r="BS70" s="64">
        <f>MONTH(J70)+1</f>
        <v>2</v>
      </c>
      <c r="BT70" s="65" t="str">
        <f>CONCATENATE(BR70,"/",BS70,"/",1)</f>
        <v>1900/2/1</v>
      </c>
      <c r="BU70" s="65">
        <f t="shared" si="0"/>
        <v>32</v>
      </c>
      <c r="BV70" s="65">
        <f>BT70-1</f>
        <v>31</v>
      </c>
      <c r="BW70" s="60">
        <f t="shared" si="1"/>
        <v>31</v>
      </c>
      <c r="BX70" s="60">
        <f>DAY(J70)</f>
        <v>0</v>
      </c>
      <c r="BY70" s="60">
        <f>YEAR(BI70)</f>
        <v>1900</v>
      </c>
      <c r="BZ70" s="64">
        <f>IF(MONTH(BI70)=12,MONTH(BI70)-12+1,MONTH(BI70)+1)</f>
        <v>2</v>
      </c>
      <c r="CA70" s="65" t="str">
        <f>IF(BZ70=1,CONCATENATE(BY70+1,"/",BZ70,"/",1),CONCATENATE(BY70,"/",BZ70,"/",1))</f>
        <v>1900/2/1</v>
      </c>
      <c r="CB70" s="65">
        <f t="shared" si="2"/>
        <v>31</v>
      </c>
      <c r="CC70" s="60">
        <f t="shared" si="3"/>
        <v>31</v>
      </c>
      <c r="CD70" s="60">
        <f>DAY(BI70)</f>
        <v>0</v>
      </c>
    </row>
    <row r="71" spans="1:82" ht="12.75" customHeight="1">
      <c r="A71" s="307"/>
      <c r="B71" s="302"/>
      <c r="C71" s="303"/>
      <c r="D71" s="303"/>
      <c r="E71" s="303"/>
      <c r="F71" s="303"/>
      <c r="G71" s="304"/>
      <c r="H71" s="3" t="s">
        <v>22</v>
      </c>
      <c r="I71" s="3"/>
      <c r="J71" s="231"/>
      <c r="K71" s="281"/>
      <c r="L71" s="293"/>
      <c r="M71" s="281"/>
      <c r="N71" s="10"/>
      <c r="O71" s="6"/>
      <c r="P71" s="6"/>
      <c r="Q71" s="6"/>
      <c r="R71" s="6"/>
      <c r="S71" s="6"/>
      <c r="T71" s="6"/>
      <c r="U71" s="186"/>
      <c r="V71" s="186"/>
      <c r="W71" s="186"/>
      <c r="X71" s="186"/>
      <c r="Y71" s="6"/>
      <c r="Z71" s="6"/>
      <c r="AA71" s="6"/>
      <c r="AB71" s="186"/>
      <c r="AC71" s="187"/>
      <c r="AD71" s="59"/>
      <c r="AE71" s="67"/>
      <c r="AF71" s="273"/>
      <c r="AG71" s="271"/>
      <c r="AH71"/>
      <c r="AI71"/>
      <c r="AJ71" s="75"/>
      <c r="AK71" s="75"/>
      <c r="AL71" s="76"/>
      <c r="AM71" s="51"/>
      <c r="AN71" s="52"/>
      <c r="AO71" s="53"/>
      <c r="AP71" s="75"/>
      <c r="AQ71" s="75"/>
      <c r="AR71" s="76"/>
      <c r="AS71" s="51"/>
      <c r="AT71" s="52"/>
      <c r="AU71" s="53"/>
      <c r="AV71" s="75"/>
      <c r="AW71" s="75"/>
      <c r="AX71" s="76"/>
      <c r="AY71" s="51"/>
      <c r="AZ71" s="52"/>
      <c r="BA71" s="52"/>
      <c r="BB71" s="75"/>
      <c r="BC71" s="75"/>
      <c r="BD71" s="76"/>
      <c r="BE71" s="51"/>
      <c r="BF71" s="52"/>
      <c r="BG71" s="53"/>
      <c r="BH71" s="52"/>
      <c r="BI71" s="59"/>
      <c r="BJ71" s="52"/>
      <c r="BK71" s="61"/>
      <c r="BL71" s="61"/>
      <c r="BM71" s="62"/>
      <c r="BN71" s="63"/>
      <c r="BO71" s="63"/>
      <c r="BP71" s="62"/>
      <c r="BQ71" s="62"/>
      <c r="BS71" s="64"/>
      <c r="BT71" s="65"/>
      <c r="BU71" s="65"/>
      <c r="BV71" s="65"/>
      <c r="BZ71" s="64"/>
      <c r="CA71" s="65"/>
      <c r="CB71" s="65"/>
    </row>
    <row r="72" spans="1:82" ht="12.75" customHeight="1">
      <c r="A72" s="305"/>
      <c r="B72" s="299"/>
      <c r="C72" s="300"/>
      <c r="D72" s="300"/>
      <c r="E72" s="300"/>
      <c r="F72" s="300"/>
      <c r="G72" s="301"/>
      <c r="H72" s="201" t="s">
        <v>21</v>
      </c>
      <c r="I72" s="201"/>
      <c r="J72" s="232"/>
      <c r="K72" s="280" t="str">
        <f>IF($J72&lt;&gt;"",IF($AF72="0-",AP72,IF($AF72="+0",AV72,IF($AF72="+-",BB72,AJ72))),"")</f>
        <v/>
      </c>
      <c r="L72" s="292" t="str">
        <f>IF($J72&lt;&gt;"",IF($AF72="0-",AQ72,IF($AF72="+0",AW72,IF($AF72="+-",BC72,AK72))),"")</f>
        <v/>
      </c>
      <c r="M72" s="280" t="str">
        <f>IF($J72&lt;&gt;"",IF($AF72="0-",AR72,IF($AF72="+0",AX72,IF($AF72="+-",BD72,AL72))),"")</f>
        <v/>
      </c>
      <c r="N72" s="10"/>
      <c r="O72" s="6"/>
      <c r="P72" s="6"/>
      <c r="Q72" s="6"/>
      <c r="R72" s="6"/>
      <c r="S72" s="6"/>
      <c r="T72" s="6"/>
      <c r="U72" s="186"/>
      <c r="V72" s="186"/>
      <c r="W72" s="186"/>
      <c r="X72" s="186"/>
      <c r="Y72" s="6"/>
      <c r="Z72" s="6"/>
      <c r="AA72" s="6"/>
      <c r="AB72" s="186"/>
      <c r="AC72" s="187"/>
      <c r="AD72" s="59"/>
      <c r="AE72" s="67"/>
      <c r="AF72" s="272"/>
      <c r="AG72" s="270" t="str">
        <f>IF(AF72&lt;&gt;"",VLOOKUP(AF72,$AH$12:$AI$15,2),"")</f>
        <v/>
      </c>
      <c r="AH72"/>
      <c r="AI72"/>
      <c r="AJ72" s="54">
        <f>IF(AN72&gt;=12,DATEDIF(BK72,BN72,"y")+1,DATEDIF(BK72,BN72,"y"))</f>
        <v>0</v>
      </c>
      <c r="AK72" s="54">
        <f>IF(AN72&gt;=12,AN72-12,AN72)</f>
        <v>0</v>
      </c>
      <c r="AL72" s="55" t="str">
        <f>IF(AO72&lt;=15,"半",0)</f>
        <v>半</v>
      </c>
      <c r="AM72" s="51">
        <f>DATEDIF(BK72,BN72,"y")</f>
        <v>0</v>
      </c>
      <c r="AN72" s="52">
        <f>IF(AO72&gt;=16,DATEDIF(BK72,BN72,"ym")+1,DATEDIF(BK72,BN72,"ym"))</f>
        <v>0</v>
      </c>
      <c r="AO72" s="53">
        <f>DATEDIF(BK72,BN72,"md")</f>
        <v>14</v>
      </c>
      <c r="AP72" s="54" t="e">
        <f>IF(AT72&gt;=12,DATEDIF(BK72,BO72,"y")+1,DATEDIF(BK72,BO72,"y"))</f>
        <v>#NUM!</v>
      </c>
      <c r="AQ72" s="54" t="e">
        <f>IF(AT72&gt;=12,AT72-12,AT72)</f>
        <v>#NUM!</v>
      </c>
      <c r="AR72" s="55" t="e">
        <f>IF(AU72&lt;=15,"半",0)</f>
        <v>#NUM!</v>
      </c>
      <c r="AS72" s="51" t="e">
        <f>DATEDIF(BK72,BO72,"y")</f>
        <v>#NUM!</v>
      </c>
      <c r="AT72" s="52" t="e">
        <f>IF(AU72&gt;=16,DATEDIF(BK72,BO72,"ym")+1,DATEDIF(BK72,BO72,"ym"))</f>
        <v>#NUM!</v>
      </c>
      <c r="AU72" s="53" t="e">
        <f>DATEDIF(BK72,BO72,"md")</f>
        <v>#NUM!</v>
      </c>
      <c r="AV72" s="54" t="e">
        <f>IF(AZ72&gt;=12,DATEDIF(BL72,BN72,"y")+1,DATEDIF(BL72,BN72,"y"))</f>
        <v>#NUM!</v>
      </c>
      <c r="AW72" s="54" t="e">
        <f>IF(AZ72&gt;=12,AZ72-12,AZ72)</f>
        <v>#NUM!</v>
      </c>
      <c r="AX72" s="55" t="e">
        <f>IF(BA72&lt;=15,"半",0)</f>
        <v>#NUM!</v>
      </c>
      <c r="AY72" s="51" t="e">
        <f>DATEDIF(BL72,BN72,"y")</f>
        <v>#NUM!</v>
      </c>
      <c r="AZ72" s="52" t="e">
        <f>IF(BA72&gt;=16,DATEDIF(BL72,BN72,"ym")+1,DATEDIF(BL72,BN72,"ym"))</f>
        <v>#NUM!</v>
      </c>
      <c r="BA72" s="52" t="e">
        <f>DATEDIF(BL72,BN72,"md")</f>
        <v>#NUM!</v>
      </c>
      <c r="BB72" s="54" t="e">
        <f>IF(BF72&gt;=12,DATEDIF(BL72,BO72,"y")+1,DATEDIF(BL72,BO72,"y"))</f>
        <v>#NUM!</v>
      </c>
      <c r="BC72" s="54" t="e">
        <f>IF(BF72&gt;=12,BF72-12,BF72)</f>
        <v>#NUM!</v>
      </c>
      <c r="BD72" s="55" t="e">
        <f>IF(BG72&lt;=15,"半",0)</f>
        <v>#NUM!</v>
      </c>
      <c r="BE72" s="51" t="e">
        <f>DATEDIF(BL72,BO72,"y")</f>
        <v>#NUM!</v>
      </c>
      <c r="BF72" s="52" t="e">
        <f>IF(BG72&gt;=16,DATEDIF(BL72,BO72,"ym")+1,DATEDIF(BL72,BO72,"ym"))</f>
        <v>#NUM!</v>
      </c>
      <c r="BG72" s="53" t="e">
        <f>DATEDIF(BL72,BO72,"md")</f>
        <v>#NUM!</v>
      </c>
      <c r="BH72" s="52"/>
      <c r="BI72" s="59">
        <f>IF(J73="現在",$AG$5,J73)</f>
        <v>0</v>
      </c>
      <c r="BJ72" s="52">
        <v>7</v>
      </c>
      <c r="BK72" s="61">
        <f>IF(DAY(J72)&lt;=15,J72-DAY(J72)+1,J72-DAY(J72)+16)</f>
        <v>1</v>
      </c>
      <c r="BL72" s="61">
        <f>IF(DAY(BK72)=1,BK72+15,BU72)</f>
        <v>16</v>
      </c>
      <c r="BM72" s="62"/>
      <c r="BN72" s="181">
        <f>IF(CD72&gt;=16,CB72,IF(J73="現在",$AG$5-CD72+15,J73-CD72+15))</f>
        <v>15</v>
      </c>
      <c r="BO72" s="63">
        <f>IF(DAY(BN72)=15,BN72-DAY(BN72),BN72-DAY(BN72)+15)</f>
        <v>0</v>
      </c>
      <c r="BP72" s="62"/>
      <c r="BQ72" s="62"/>
      <c r="BR72" s="60">
        <f>YEAR(J72)</f>
        <v>1900</v>
      </c>
      <c r="BS72" s="64">
        <f>MONTH(J72)+1</f>
        <v>2</v>
      </c>
      <c r="BT72" s="65" t="str">
        <f>CONCATENATE(BR72,"/",BS72,"/",1)</f>
        <v>1900/2/1</v>
      </c>
      <c r="BU72" s="65">
        <f t="shared" si="0"/>
        <v>32</v>
      </c>
      <c r="BV72" s="65">
        <f>BT72-1</f>
        <v>31</v>
      </c>
      <c r="BW72" s="60">
        <f t="shared" si="1"/>
        <v>31</v>
      </c>
      <c r="BX72" s="60">
        <f>DAY(J72)</f>
        <v>0</v>
      </c>
      <c r="BY72" s="60">
        <f>YEAR(BI72)</f>
        <v>1900</v>
      </c>
      <c r="BZ72" s="64">
        <f>IF(MONTH(BI72)=12,MONTH(BI72)-12+1,MONTH(BI72)+1)</f>
        <v>2</v>
      </c>
      <c r="CA72" s="65" t="str">
        <f>IF(BZ72=1,CONCATENATE(BY72+1,"/",BZ72,"/",1),CONCATENATE(BY72,"/",BZ72,"/",1))</f>
        <v>1900/2/1</v>
      </c>
      <c r="CB72" s="65">
        <f t="shared" si="2"/>
        <v>31</v>
      </c>
      <c r="CC72" s="60">
        <f t="shared" si="3"/>
        <v>31</v>
      </c>
      <c r="CD72" s="60">
        <f>DAY(BI72)</f>
        <v>0</v>
      </c>
    </row>
    <row r="73" spans="1:82" ht="12.75" customHeight="1">
      <c r="A73" s="307"/>
      <c r="B73" s="302"/>
      <c r="C73" s="303"/>
      <c r="D73" s="303"/>
      <c r="E73" s="303"/>
      <c r="F73" s="303"/>
      <c r="G73" s="304"/>
      <c r="H73" s="3" t="s">
        <v>22</v>
      </c>
      <c r="I73" s="3"/>
      <c r="J73" s="231"/>
      <c r="K73" s="281"/>
      <c r="L73" s="293"/>
      <c r="M73" s="281"/>
      <c r="N73" s="45"/>
      <c r="O73" s="72"/>
      <c r="P73" s="72"/>
      <c r="Q73" s="72"/>
      <c r="R73" s="72"/>
      <c r="S73" s="72"/>
      <c r="T73" s="72"/>
      <c r="U73" s="99"/>
      <c r="V73" s="99"/>
      <c r="W73" s="99"/>
      <c r="X73" s="99"/>
      <c r="Y73" s="72"/>
      <c r="Z73" s="72"/>
      <c r="AA73" s="72"/>
      <c r="AB73" s="99"/>
      <c r="AC73" s="188"/>
      <c r="AD73" s="73"/>
      <c r="AE73" s="67"/>
      <c r="AF73" s="273"/>
      <c r="AG73" s="271"/>
      <c r="AH73"/>
      <c r="AI73"/>
      <c r="AJ73" s="75"/>
      <c r="AK73" s="75"/>
      <c r="AL73" s="76"/>
      <c r="AM73" s="51"/>
      <c r="AN73" s="52"/>
      <c r="AO73" s="53"/>
      <c r="AP73" s="75"/>
      <c r="AQ73" s="75"/>
      <c r="AR73" s="76"/>
      <c r="AS73" s="51"/>
      <c r="AT73" s="52"/>
      <c r="AU73" s="53"/>
      <c r="AV73" s="75"/>
      <c r="AW73" s="75"/>
      <c r="AX73" s="76"/>
      <c r="AY73" s="51"/>
      <c r="AZ73" s="52"/>
      <c r="BA73" s="52"/>
      <c r="BB73" s="75"/>
      <c r="BC73" s="75"/>
      <c r="BD73" s="76"/>
      <c r="BE73" s="51"/>
      <c r="BF73" s="52"/>
      <c r="BG73" s="53"/>
      <c r="BH73" s="52"/>
      <c r="BI73" s="59"/>
      <c r="BJ73" s="52"/>
      <c r="BK73" s="61"/>
      <c r="BL73" s="61"/>
      <c r="BM73" s="62"/>
      <c r="BN73" s="63"/>
      <c r="BO73" s="63"/>
      <c r="BP73" s="62"/>
      <c r="BQ73" s="62"/>
      <c r="BS73" s="64"/>
      <c r="BT73" s="65"/>
      <c r="BU73" s="65"/>
      <c r="BV73" s="65"/>
      <c r="BZ73" s="64"/>
      <c r="CA73" s="65"/>
      <c r="CB73" s="65"/>
    </row>
    <row r="74" spans="1:82" ht="12.75" customHeight="1">
      <c r="A74" s="305"/>
      <c r="B74" s="299"/>
      <c r="C74" s="300"/>
      <c r="D74" s="300"/>
      <c r="E74" s="300"/>
      <c r="F74" s="300"/>
      <c r="G74" s="301"/>
      <c r="H74" s="201" t="s">
        <v>21</v>
      </c>
      <c r="I74" s="201"/>
      <c r="J74" s="232"/>
      <c r="K74" s="280" t="str">
        <f>IF($J74&lt;&gt;"",IF($AF74="0-",AP74,IF($AF74="+0",AV74,IF($AF74="+-",BB74,AJ74))),"")</f>
        <v/>
      </c>
      <c r="L74" s="292" t="str">
        <f>IF($J74&lt;&gt;"",IF($AF74="0-",AQ74,IF($AF74="+0",AW74,IF($AF74="+-",BC74,AK74))),"")</f>
        <v/>
      </c>
      <c r="M74" s="280" t="str">
        <f>IF($J74&lt;&gt;"",IF($AF74="0-",AR74,IF($AF74="+0",AX74,IF($AF74="+-",BD74,AL74))),"")</f>
        <v/>
      </c>
      <c r="N74" s="10"/>
      <c r="O74" s="6"/>
      <c r="P74" s="6"/>
      <c r="Q74" s="6"/>
      <c r="R74" s="6"/>
      <c r="S74" s="6"/>
      <c r="T74" s="6"/>
      <c r="U74" s="186"/>
      <c r="V74" s="186"/>
      <c r="W74" s="186"/>
      <c r="X74" s="186"/>
      <c r="Y74" s="6"/>
      <c r="Z74" s="6"/>
      <c r="AA74" s="6"/>
      <c r="AB74" s="186"/>
      <c r="AC74" s="187"/>
      <c r="AD74" s="59"/>
      <c r="AE74" s="67"/>
      <c r="AF74" s="272"/>
      <c r="AG74" s="270" t="str">
        <f>IF(AF74&lt;&gt;"",VLOOKUP(AF74,$AH$12:$AI$15,2),"")</f>
        <v/>
      </c>
      <c r="AH74"/>
      <c r="AI74"/>
      <c r="AJ74" s="54">
        <f>IF(AN74&gt;=12,DATEDIF(BK74,BN74,"y")+1,DATEDIF(BK74,BN74,"y"))</f>
        <v>0</v>
      </c>
      <c r="AK74" s="54">
        <f>IF(AN74&gt;=12,AN74-12,AN74)</f>
        <v>0</v>
      </c>
      <c r="AL74" s="55" t="str">
        <f>IF(AO74&lt;=15,"半",0)</f>
        <v>半</v>
      </c>
      <c r="AM74" s="51">
        <f>DATEDIF(BK74,BN74,"y")</f>
        <v>0</v>
      </c>
      <c r="AN74" s="52">
        <f>IF(AO74&gt;=16,DATEDIF(BK74,BN74,"ym")+1,DATEDIF(BK74,BN74,"ym"))</f>
        <v>0</v>
      </c>
      <c r="AO74" s="53">
        <f>DATEDIF(BK74,BN74,"md")</f>
        <v>14</v>
      </c>
      <c r="AP74" s="54" t="e">
        <f>IF(AT74&gt;=12,DATEDIF(BK74,BO74,"y")+1,DATEDIF(BK74,BO74,"y"))</f>
        <v>#NUM!</v>
      </c>
      <c r="AQ74" s="54" t="e">
        <f>IF(AT74&gt;=12,AT74-12,AT74)</f>
        <v>#NUM!</v>
      </c>
      <c r="AR74" s="55" t="e">
        <f>IF(AU74&lt;=15,"半",0)</f>
        <v>#NUM!</v>
      </c>
      <c r="AS74" s="51" t="e">
        <f>DATEDIF(BK74,BO74,"y")</f>
        <v>#NUM!</v>
      </c>
      <c r="AT74" s="52" t="e">
        <f>IF(AU74&gt;=16,DATEDIF(BK74,BO74,"ym")+1,DATEDIF(BK74,BO74,"ym"))</f>
        <v>#NUM!</v>
      </c>
      <c r="AU74" s="53" t="e">
        <f>DATEDIF(BK74,BO74,"md")</f>
        <v>#NUM!</v>
      </c>
      <c r="AV74" s="54" t="e">
        <f>IF(AZ74&gt;=12,DATEDIF(BL74,BN74,"y")+1,DATEDIF(BL74,BN74,"y"))</f>
        <v>#NUM!</v>
      </c>
      <c r="AW74" s="54" t="e">
        <f>IF(AZ74&gt;=12,AZ74-12,AZ74)</f>
        <v>#NUM!</v>
      </c>
      <c r="AX74" s="55" t="e">
        <f>IF(BA74&lt;=15,"半",0)</f>
        <v>#NUM!</v>
      </c>
      <c r="AY74" s="51" t="e">
        <f>DATEDIF(BL74,BN74,"y")</f>
        <v>#NUM!</v>
      </c>
      <c r="AZ74" s="52" t="e">
        <f>IF(BA74&gt;=16,DATEDIF(BL74,BN74,"ym")+1,DATEDIF(BL74,BN74,"ym"))</f>
        <v>#NUM!</v>
      </c>
      <c r="BA74" s="52" t="e">
        <f>DATEDIF(BL74,BN74,"md")</f>
        <v>#NUM!</v>
      </c>
      <c r="BB74" s="54" t="e">
        <f>IF(BF74&gt;=12,DATEDIF(BL74,BO74,"y")+1,DATEDIF(BL74,BO74,"y"))</f>
        <v>#NUM!</v>
      </c>
      <c r="BC74" s="54" t="e">
        <f>IF(BF74&gt;=12,BF74-12,BF74)</f>
        <v>#NUM!</v>
      </c>
      <c r="BD74" s="55" t="e">
        <f>IF(BG74&lt;=15,"半",0)</f>
        <v>#NUM!</v>
      </c>
      <c r="BE74" s="51" t="e">
        <f>DATEDIF(BL74,BO74,"y")</f>
        <v>#NUM!</v>
      </c>
      <c r="BF74" s="52" t="e">
        <f>IF(BG74&gt;=16,DATEDIF(BL74,BO74,"ym")+1,DATEDIF(BL74,BO74,"ym"))</f>
        <v>#NUM!</v>
      </c>
      <c r="BG74" s="53" t="e">
        <f>DATEDIF(BL74,BO74,"md")</f>
        <v>#NUM!</v>
      </c>
      <c r="BH74" s="52"/>
      <c r="BI74" s="59">
        <f>IF(J75="現在",$AG$5,J75)</f>
        <v>0</v>
      </c>
      <c r="BJ74" s="52">
        <v>8</v>
      </c>
      <c r="BK74" s="61">
        <f>IF(DAY(J74)&lt;=15,J74-DAY(J74)+1,J74-DAY(J74)+16)</f>
        <v>1</v>
      </c>
      <c r="BL74" s="61">
        <f>IF(DAY(BK74)=1,BK74+15,BU74)</f>
        <v>16</v>
      </c>
      <c r="BM74" s="62"/>
      <c r="BN74" s="181">
        <f>IF(CD74&gt;=16,CB74,IF(J75="現在",$AG$5-CD74+15,J75-CD74+15))</f>
        <v>15</v>
      </c>
      <c r="BO74" s="63">
        <f>IF(DAY(BN74)=15,BN74-DAY(BN74),BN74-DAY(BN74)+15)</f>
        <v>0</v>
      </c>
      <c r="BP74" s="62"/>
      <c r="BQ74" s="62"/>
      <c r="BR74" s="60">
        <f>YEAR(J74)</f>
        <v>1900</v>
      </c>
      <c r="BS74" s="64">
        <f>MONTH(J74)+1</f>
        <v>2</v>
      </c>
      <c r="BT74" s="65" t="str">
        <f>CONCATENATE(BR74,"/",BS74,"/",1)</f>
        <v>1900/2/1</v>
      </c>
      <c r="BU74" s="65">
        <f t="shared" si="0"/>
        <v>32</v>
      </c>
      <c r="BV74" s="65">
        <f>BT74-1</f>
        <v>31</v>
      </c>
      <c r="BW74" s="60">
        <f t="shared" si="1"/>
        <v>31</v>
      </c>
      <c r="BX74" s="60">
        <f>DAY(J74)</f>
        <v>0</v>
      </c>
      <c r="BY74" s="60">
        <f>YEAR(BI74)</f>
        <v>1900</v>
      </c>
      <c r="BZ74" s="64">
        <f>IF(MONTH(BI74)=12,MONTH(BI74)-12+1,MONTH(BI74)+1)</f>
        <v>2</v>
      </c>
      <c r="CA74" s="65" t="str">
        <f>IF(BZ74=1,CONCATENATE(BY74+1,"/",BZ74,"/",1),CONCATENATE(BY74,"/",BZ74,"/",1))</f>
        <v>1900/2/1</v>
      </c>
      <c r="CB74" s="65">
        <f t="shared" si="2"/>
        <v>31</v>
      </c>
      <c r="CC74" s="60">
        <f t="shared" si="3"/>
        <v>31</v>
      </c>
      <c r="CD74" s="60">
        <f>DAY(BI74)</f>
        <v>0</v>
      </c>
    </row>
    <row r="75" spans="1:82" ht="12.75" customHeight="1">
      <c r="A75" s="307"/>
      <c r="B75" s="302"/>
      <c r="C75" s="303"/>
      <c r="D75" s="303"/>
      <c r="E75" s="303"/>
      <c r="F75" s="303"/>
      <c r="G75" s="304"/>
      <c r="H75" s="3" t="s">
        <v>22</v>
      </c>
      <c r="I75" s="3"/>
      <c r="J75" s="231"/>
      <c r="K75" s="281"/>
      <c r="L75" s="293"/>
      <c r="M75" s="281"/>
      <c r="N75" s="10"/>
      <c r="O75" s="6"/>
      <c r="P75" s="6"/>
      <c r="Q75" s="6"/>
      <c r="R75" s="6"/>
      <c r="S75" s="6"/>
      <c r="T75" s="6"/>
      <c r="U75" s="186"/>
      <c r="V75" s="186"/>
      <c r="W75" s="186"/>
      <c r="X75" s="186"/>
      <c r="Y75" s="6"/>
      <c r="Z75" s="6"/>
      <c r="AA75" s="6"/>
      <c r="AB75" s="186"/>
      <c r="AC75" s="187"/>
      <c r="AD75" s="59"/>
      <c r="AE75" s="67"/>
      <c r="AF75" s="273"/>
      <c r="AG75" s="271"/>
      <c r="AH75"/>
      <c r="AI75"/>
      <c r="AJ75" s="75"/>
      <c r="AK75" s="75"/>
      <c r="AL75" s="76"/>
      <c r="AM75" s="51"/>
      <c r="AN75" s="52"/>
      <c r="AO75" s="53"/>
      <c r="AP75" s="75"/>
      <c r="AQ75" s="75"/>
      <c r="AR75" s="76"/>
      <c r="AS75" s="51"/>
      <c r="AT75" s="52"/>
      <c r="AU75" s="53"/>
      <c r="AV75" s="75"/>
      <c r="AW75" s="75"/>
      <c r="AX75" s="76"/>
      <c r="AY75" s="51"/>
      <c r="AZ75" s="52"/>
      <c r="BA75" s="52"/>
      <c r="BB75" s="75"/>
      <c r="BC75" s="75"/>
      <c r="BD75" s="76"/>
      <c r="BE75" s="51"/>
      <c r="BF75" s="52"/>
      <c r="BG75" s="53"/>
      <c r="BH75" s="52"/>
      <c r="BI75" s="59"/>
      <c r="BJ75" s="52"/>
      <c r="BK75" s="61"/>
      <c r="BL75" s="61"/>
      <c r="BM75" s="62"/>
      <c r="BN75" s="63"/>
      <c r="BO75" s="63"/>
      <c r="BP75" s="62"/>
      <c r="BQ75" s="62"/>
      <c r="BS75" s="64"/>
      <c r="BT75" s="65"/>
      <c r="BU75" s="65"/>
      <c r="BV75" s="65"/>
      <c r="BZ75" s="64"/>
      <c r="CA75" s="65"/>
      <c r="CB75" s="65"/>
    </row>
    <row r="76" spans="1:82" ht="12.75" customHeight="1">
      <c r="A76" s="305"/>
      <c r="B76" s="299"/>
      <c r="C76" s="300"/>
      <c r="D76" s="300"/>
      <c r="E76" s="300"/>
      <c r="F76" s="300"/>
      <c r="G76" s="301"/>
      <c r="H76" s="201" t="s">
        <v>21</v>
      </c>
      <c r="I76" s="201"/>
      <c r="J76" s="232"/>
      <c r="K76" s="280" t="str">
        <f>IF($J76&lt;&gt;"",IF($AF76="0-",AP76,IF($AF76="+0",AV76,IF($AF76="+-",BB76,AJ76))),"")</f>
        <v/>
      </c>
      <c r="L76" s="292" t="str">
        <f>IF($J76&lt;&gt;"",IF($AF76="0-",AQ76,IF($AF76="+0",AW76,IF($AF76="+-",BC76,AK76))),"")</f>
        <v/>
      </c>
      <c r="M76" s="280" t="str">
        <f>IF($J76&lt;&gt;"",IF($AF76="0-",AR76,IF($AF76="+0",AX76,IF($AF76="+-",BD76,AL76))),"")</f>
        <v/>
      </c>
      <c r="N76" s="10"/>
      <c r="O76" s="6"/>
      <c r="P76" s="6"/>
      <c r="Q76" s="6"/>
      <c r="R76" s="6"/>
      <c r="S76" s="6"/>
      <c r="T76" s="6"/>
      <c r="U76" s="186"/>
      <c r="V76" s="186"/>
      <c r="W76" s="186"/>
      <c r="X76" s="186"/>
      <c r="Y76" s="6"/>
      <c r="Z76" s="6"/>
      <c r="AA76" s="6"/>
      <c r="AB76" s="186"/>
      <c r="AC76" s="187"/>
      <c r="AD76" s="59"/>
      <c r="AE76" s="67"/>
      <c r="AF76" s="272"/>
      <c r="AG76" s="270" t="str">
        <f>IF(AF76&lt;&gt;"",VLOOKUP(AF76,$AH$12:$AI$15,2),"")</f>
        <v/>
      </c>
      <c r="AH76"/>
      <c r="AI76"/>
      <c r="AJ76" s="54">
        <f>IF(AN76&gt;=12,DATEDIF(BK76,BN76,"y")+1,DATEDIF(BK76,BN76,"y"))</f>
        <v>0</v>
      </c>
      <c r="AK76" s="54">
        <f>IF(AN76&gt;=12,AN76-12,AN76)</f>
        <v>0</v>
      </c>
      <c r="AL76" s="55" t="str">
        <f>IF(AO76&lt;=15,"半",0)</f>
        <v>半</v>
      </c>
      <c r="AM76" s="51">
        <f>DATEDIF(BK76,BN76,"y")</f>
        <v>0</v>
      </c>
      <c r="AN76" s="52">
        <f>IF(AO76&gt;=16,DATEDIF(BK76,BN76,"ym")+1,DATEDIF(BK76,BN76,"ym"))</f>
        <v>0</v>
      </c>
      <c r="AO76" s="53">
        <f>DATEDIF(BK76,BN76,"md")</f>
        <v>14</v>
      </c>
      <c r="AP76" s="54" t="e">
        <f>IF(AT76&gt;=12,DATEDIF(BK76,BO76,"y")+1,DATEDIF(BK76,BO76,"y"))</f>
        <v>#NUM!</v>
      </c>
      <c r="AQ76" s="54" t="e">
        <f>IF(AT76&gt;=12,AT76-12,AT76)</f>
        <v>#NUM!</v>
      </c>
      <c r="AR76" s="55" t="e">
        <f>IF(AU76&lt;=15,"半",0)</f>
        <v>#NUM!</v>
      </c>
      <c r="AS76" s="51" t="e">
        <f>DATEDIF(BK76,BO76,"y")</f>
        <v>#NUM!</v>
      </c>
      <c r="AT76" s="52" t="e">
        <f>IF(AU76&gt;=16,DATEDIF(BK76,BO76,"ym")+1,DATEDIF(BK76,BO76,"ym"))</f>
        <v>#NUM!</v>
      </c>
      <c r="AU76" s="53" t="e">
        <f>DATEDIF(BK76,BO76,"md")</f>
        <v>#NUM!</v>
      </c>
      <c r="AV76" s="54" t="e">
        <f>IF(AZ76&gt;=12,DATEDIF(BL76,BN76,"y")+1,DATEDIF(BL76,BN76,"y"))</f>
        <v>#NUM!</v>
      </c>
      <c r="AW76" s="54" t="e">
        <f>IF(AZ76&gt;=12,AZ76-12,AZ76)</f>
        <v>#NUM!</v>
      </c>
      <c r="AX76" s="55" t="e">
        <f>IF(BA76&lt;=15,"半",0)</f>
        <v>#NUM!</v>
      </c>
      <c r="AY76" s="51" t="e">
        <f>DATEDIF(BL76,BN76,"y")</f>
        <v>#NUM!</v>
      </c>
      <c r="AZ76" s="52" t="e">
        <f>IF(BA76&gt;=16,DATEDIF(BL76,BN76,"ym")+1,DATEDIF(BL76,BN76,"ym"))</f>
        <v>#NUM!</v>
      </c>
      <c r="BA76" s="52" t="e">
        <f>DATEDIF(BL76,BN76,"md")</f>
        <v>#NUM!</v>
      </c>
      <c r="BB76" s="54" t="e">
        <f>IF(BF76&gt;=12,DATEDIF(BL76,BO76,"y")+1,DATEDIF(BL76,BO76,"y"))</f>
        <v>#NUM!</v>
      </c>
      <c r="BC76" s="54" t="e">
        <f>IF(BF76&gt;=12,BF76-12,BF76)</f>
        <v>#NUM!</v>
      </c>
      <c r="BD76" s="55" t="e">
        <f>IF(BG76&lt;=15,"半",0)</f>
        <v>#NUM!</v>
      </c>
      <c r="BE76" s="51" t="e">
        <f>DATEDIF(BL76,BO76,"y")</f>
        <v>#NUM!</v>
      </c>
      <c r="BF76" s="52" t="e">
        <f>IF(BG76&gt;=16,DATEDIF(BL76,BO76,"ym")+1,DATEDIF(BL76,BO76,"ym"))</f>
        <v>#NUM!</v>
      </c>
      <c r="BG76" s="53" t="e">
        <f>DATEDIF(BL76,BO76,"md")</f>
        <v>#NUM!</v>
      </c>
      <c r="BH76" s="52"/>
      <c r="BI76" s="59">
        <f>IF(J77="現在",$AG$5,J77)</f>
        <v>0</v>
      </c>
      <c r="BJ76" s="52">
        <v>9</v>
      </c>
      <c r="BK76" s="61">
        <f>IF(DAY(J76)&lt;=15,J76-DAY(J76)+1,J76-DAY(J76)+16)</f>
        <v>1</v>
      </c>
      <c r="BL76" s="61">
        <f>IF(DAY(BK76)=1,BK76+15,BU76)</f>
        <v>16</v>
      </c>
      <c r="BM76" s="62"/>
      <c r="BN76" s="181">
        <f>IF(CD76&gt;=16,CB76,IF(J77="現在",$AG$5-CD76+15,J77-CD76+15))</f>
        <v>15</v>
      </c>
      <c r="BO76" s="63">
        <f>IF(DAY(BN76)=15,BN76-DAY(BN76),BN76-DAY(BN76)+15)</f>
        <v>0</v>
      </c>
      <c r="BP76" s="62"/>
      <c r="BQ76" s="62"/>
      <c r="BR76" s="60">
        <f>YEAR(J76)</f>
        <v>1900</v>
      </c>
      <c r="BS76" s="64">
        <f>MONTH(J76)+1</f>
        <v>2</v>
      </c>
      <c r="BT76" s="65" t="str">
        <f>CONCATENATE(BR76,"/",BS76,"/",1)</f>
        <v>1900/2/1</v>
      </c>
      <c r="BU76" s="65">
        <f t="shared" si="0"/>
        <v>32</v>
      </c>
      <c r="BV76" s="65">
        <f>BT76-1</f>
        <v>31</v>
      </c>
      <c r="BW76" s="60">
        <f t="shared" si="1"/>
        <v>31</v>
      </c>
      <c r="BX76" s="60">
        <f>DAY(J76)</f>
        <v>0</v>
      </c>
      <c r="BY76" s="60">
        <f>YEAR(BI76)</f>
        <v>1900</v>
      </c>
      <c r="BZ76" s="64">
        <f>IF(MONTH(BI76)=12,MONTH(BI76)-12+1,MONTH(BI76)+1)</f>
        <v>2</v>
      </c>
      <c r="CA76" s="65" t="str">
        <f>IF(BZ76=1,CONCATENATE(BY76+1,"/",BZ76,"/",1),CONCATENATE(BY76,"/",BZ76,"/",1))</f>
        <v>1900/2/1</v>
      </c>
      <c r="CB76" s="65">
        <f t="shared" si="2"/>
        <v>31</v>
      </c>
      <c r="CC76" s="60">
        <f t="shared" si="3"/>
        <v>31</v>
      </c>
      <c r="CD76" s="60">
        <f>DAY(BI76)</f>
        <v>0</v>
      </c>
    </row>
    <row r="77" spans="1:82" ht="12.75" customHeight="1">
      <c r="A77" s="307"/>
      <c r="B77" s="302"/>
      <c r="C77" s="303"/>
      <c r="D77" s="303"/>
      <c r="E77" s="303"/>
      <c r="F77" s="303"/>
      <c r="G77" s="304"/>
      <c r="H77" s="3" t="s">
        <v>22</v>
      </c>
      <c r="I77" s="3"/>
      <c r="J77" s="231"/>
      <c r="K77" s="281"/>
      <c r="L77" s="293"/>
      <c r="M77" s="281"/>
      <c r="N77" s="10"/>
      <c r="O77" s="6"/>
      <c r="P77" s="6"/>
      <c r="Q77" s="6"/>
      <c r="R77" s="6"/>
      <c r="S77" s="6"/>
      <c r="T77" s="6"/>
      <c r="U77" s="186"/>
      <c r="V77" s="186"/>
      <c r="W77" s="186"/>
      <c r="X77" s="186"/>
      <c r="Y77" s="6"/>
      <c r="Z77" s="6"/>
      <c r="AA77" s="6"/>
      <c r="AB77" s="186"/>
      <c r="AC77" s="187"/>
      <c r="AD77" s="59"/>
      <c r="AE77" s="67"/>
      <c r="AF77" s="273"/>
      <c r="AG77" s="271"/>
      <c r="AH77"/>
      <c r="AI77"/>
      <c r="AJ77" s="75"/>
      <c r="AK77" s="75"/>
      <c r="AL77" s="76"/>
      <c r="AM77" s="51"/>
      <c r="AN77" s="52"/>
      <c r="AO77" s="53"/>
      <c r="AP77" s="75"/>
      <c r="AQ77" s="75"/>
      <c r="AR77" s="76"/>
      <c r="AS77" s="51"/>
      <c r="AT77" s="52"/>
      <c r="AU77" s="53"/>
      <c r="AV77" s="75"/>
      <c r="AW77" s="75"/>
      <c r="AX77" s="76"/>
      <c r="AY77" s="51"/>
      <c r="AZ77" s="52"/>
      <c r="BA77" s="52"/>
      <c r="BB77" s="75"/>
      <c r="BC77" s="75"/>
      <c r="BD77" s="76"/>
      <c r="BE77" s="51"/>
      <c r="BF77" s="52"/>
      <c r="BG77" s="53"/>
      <c r="BH77" s="52"/>
      <c r="BI77" s="59"/>
      <c r="BJ77" s="52"/>
      <c r="BK77" s="61"/>
      <c r="BL77" s="61"/>
      <c r="BM77" s="62"/>
      <c r="BN77" s="63"/>
      <c r="BO77" s="63"/>
      <c r="BP77" s="62"/>
      <c r="BQ77" s="62"/>
      <c r="BS77" s="64"/>
      <c r="BT77" s="65"/>
      <c r="BU77" s="65"/>
      <c r="BV77" s="65"/>
      <c r="BZ77" s="64"/>
      <c r="CA77" s="65"/>
      <c r="CB77" s="65"/>
    </row>
    <row r="78" spans="1:82" ht="12.75" customHeight="1">
      <c r="A78" s="305"/>
      <c r="B78" s="299"/>
      <c r="C78" s="300"/>
      <c r="D78" s="300"/>
      <c r="E78" s="300"/>
      <c r="F78" s="300"/>
      <c r="G78" s="301"/>
      <c r="H78" s="201" t="s">
        <v>21</v>
      </c>
      <c r="I78" s="201"/>
      <c r="J78" s="232"/>
      <c r="K78" s="280" t="str">
        <f>IF($J78&lt;&gt;"",IF($AF78="0-",AP78,IF($AF78="+0",AV78,IF($AF78="+-",BB78,AJ78))),"")</f>
        <v/>
      </c>
      <c r="L78" s="292" t="str">
        <f>IF($J78&lt;&gt;"",IF($AF78="0-",AQ78,IF($AF78="+0",AW78,IF($AF78="+-",BC78,AK78))),"")</f>
        <v/>
      </c>
      <c r="M78" s="280" t="str">
        <f>IF($J78&lt;&gt;"",IF($AF78="0-",AR78,IF($AF78="+0",AX78,IF($AF78="+-",BD78,AL78))),"")</f>
        <v/>
      </c>
      <c r="N78" s="10"/>
      <c r="O78" s="6"/>
      <c r="P78" s="6"/>
      <c r="Q78" s="6"/>
      <c r="R78" s="6"/>
      <c r="S78" s="6"/>
      <c r="T78" s="6"/>
      <c r="U78" s="186"/>
      <c r="V78" s="186"/>
      <c r="W78" s="186"/>
      <c r="X78" s="186"/>
      <c r="Y78" s="6"/>
      <c r="Z78" s="6"/>
      <c r="AA78" s="6"/>
      <c r="AB78" s="186"/>
      <c r="AC78" s="187"/>
      <c r="AD78" s="59"/>
      <c r="AE78" s="67"/>
      <c r="AF78" s="272"/>
      <c r="AG78" s="270" t="str">
        <f>IF(AF78&lt;&gt;"",VLOOKUP(AF78,$AH$12:$AI$15,2),"")</f>
        <v/>
      </c>
      <c r="AH78"/>
      <c r="AI78"/>
      <c r="AJ78" s="54">
        <f>IF(AN78&gt;=12,DATEDIF(BK78,BN78,"y")+1,DATEDIF(BK78,BN78,"y"))</f>
        <v>0</v>
      </c>
      <c r="AK78" s="54">
        <f>IF(AN78&gt;=12,AN78-12,AN78)</f>
        <v>0</v>
      </c>
      <c r="AL78" s="55" t="str">
        <f>IF(AO78&lt;=15,"半",0)</f>
        <v>半</v>
      </c>
      <c r="AM78" s="51">
        <f>DATEDIF(BK78,BN78,"y")</f>
        <v>0</v>
      </c>
      <c r="AN78" s="52">
        <f>IF(AO78&gt;=16,DATEDIF(BK78,BN78,"ym")+1,DATEDIF(BK78,BN78,"ym"))</f>
        <v>0</v>
      </c>
      <c r="AO78" s="53">
        <f>DATEDIF(BK78,BN78,"md")</f>
        <v>14</v>
      </c>
      <c r="AP78" s="54" t="e">
        <f>IF(AT78&gt;=12,DATEDIF(BK78,BO78,"y")+1,DATEDIF(BK78,BO78,"y"))</f>
        <v>#NUM!</v>
      </c>
      <c r="AQ78" s="54" t="e">
        <f>IF(AT78&gt;=12,AT78-12,AT78)</f>
        <v>#NUM!</v>
      </c>
      <c r="AR78" s="55" t="e">
        <f>IF(AU78&lt;=15,"半",0)</f>
        <v>#NUM!</v>
      </c>
      <c r="AS78" s="51" t="e">
        <f>DATEDIF(BK78,BO78,"y")</f>
        <v>#NUM!</v>
      </c>
      <c r="AT78" s="52" t="e">
        <f>IF(AU78&gt;=16,DATEDIF(BK78,BO78,"ym")+1,DATEDIF(BK78,BO78,"ym"))</f>
        <v>#NUM!</v>
      </c>
      <c r="AU78" s="53" t="e">
        <f>DATEDIF(BK78,BO78,"md")</f>
        <v>#NUM!</v>
      </c>
      <c r="AV78" s="54" t="e">
        <f>IF(AZ78&gt;=12,DATEDIF(BL78,BN78,"y")+1,DATEDIF(BL78,BN78,"y"))</f>
        <v>#NUM!</v>
      </c>
      <c r="AW78" s="54" t="e">
        <f>IF(AZ78&gt;=12,AZ78-12,AZ78)</f>
        <v>#NUM!</v>
      </c>
      <c r="AX78" s="55" t="e">
        <f>IF(BA78&lt;=15,"半",0)</f>
        <v>#NUM!</v>
      </c>
      <c r="AY78" s="51" t="e">
        <f>DATEDIF(BL78,BN78,"y")</f>
        <v>#NUM!</v>
      </c>
      <c r="AZ78" s="52" t="e">
        <f>IF(BA78&gt;=16,DATEDIF(BL78,BN78,"ym")+1,DATEDIF(BL78,BN78,"ym"))</f>
        <v>#NUM!</v>
      </c>
      <c r="BA78" s="52" t="e">
        <f>DATEDIF(BL78,BN78,"md")</f>
        <v>#NUM!</v>
      </c>
      <c r="BB78" s="54" t="e">
        <f>IF(BF78&gt;=12,DATEDIF(BL78,BO78,"y")+1,DATEDIF(BL78,BO78,"y"))</f>
        <v>#NUM!</v>
      </c>
      <c r="BC78" s="54" t="e">
        <f>IF(BF78&gt;=12,BF78-12,BF78)</f>
        <v>#NUM!</v>
      </c>
      <c r="BD78" s="55" t="e">
        <f>IF(BG78&lt;=15,"半",0)</f>
        <v>#NUM!</v>
      </c>
      <c r="BE78" s="51" t="e">
        <f>DATEDIF(BL78,BO78,"y")</f>
        <v>#NUM!</v>
      </c>
      <c r="BF78" s="52" t="e">
        <f>IF(BG78&gt;=16,DATEDIF(BL78,BO78,"ym")+1,DATEDIF(BL78,BO78,"ym"))</f>
        <v>#NUM!</v>
      </c>
      <c r="BG78" s="53" t="e">
        <f>DATEDIF(BL78,BO78,"md")</f>
        <v>#NUM!</v>
      </c>
      <c r="BH78" s="52"/>
      <c r="BI78" s="59">
        <f>IF(J79="現在",$AG$5,J79)</f>
        <v>0</v>
      </c>
      <c r="BJ78" s="52">
        <v>10</v>
      </c>
      <c r="BK78" s="61">
        <f>IF(DAY(J78)&lt;=15,J78-DAY(J78)+1,J78-DAY(J78)+16)</f>
        <v>1</v>
      </c>
      <c r="BL78" s="61">
        <f>IF(DAY(BK78)=1,BK78+15,BU78)</f>
        <v>16</v>
      </c>
      <c r="BM78" s="62"/>
      <c r="BN78" s="181">
        <f>IF(CD78&gt;=16,CB78,IF(J79="現在",$AG$5-CD78+15,J79-CD78+15))</f>
        <v>15</v>
      </c>
      <c r="BO78" s="63">
        <f>IF(DAY(BN78)=15,BN78-DAY(BN78),BN78-DAY(BN78)+15)</f>
        <v>0</v>
      </c>
      <c r="BP78" s="62"/>
      <c r="BQ78" s="62"/>
      <c r="BR78" s="60">
        <f>YEAR(J78)</f>
        <v>1900</v>
      </c>
      <c r="BS78" s="64">
        <f>MONTH(J78)+1</f>
        <v>2</v>
      </c>
      <c r="BT78" s="65" t="str">
        <f>CONCATENATE(BR78,"/",BS78,"/",1)</f>
        <v>1900/2/1</v>
      </c>
      <c r="BU78" s="65">
        <f t="shared" si="0"/>
        <v>32</v>
      </c>
      <c r="BV78" s="65">
        <f>BT78-1</f>
        <v>31</v>
      </c>
      <c r="BW78" s="60">
        <f t="shared" si="1"/>
        <v>31</v>
      </c>
      <c r="BX78" s="60">
        <f>DAY(J78)</f>
        <v>0</v>
      </c>
      <c r="BY78" s="60">
        <f>YEAR(BI78)</f>
        <v>1900</v>
      </c>
      <c r="BZ78" s="64">
        <f>IF(MONTH(BI78)=12,MONTH(BI78)-12+1,MONTH(BI78)+1)</f>
        <v>2</v>
      </c>
      <c r="CA78" s="65" t="str">
        <f>IF(BZ78=1,CONCATENATE(BY78+1,"/",BZ78,"/",1),CONCATENATE(BY78,"/",BZ78,"/",1))</f>
        <v>1900/2/1</v>
      </c>
      <c r="CB78" s="65">
        <f t="shared" si="2"/>
        <v>31</v>
      </c>
      <c r="CC78" s="60">
        <f t="shared" si="3"/>
        <v>31</v>
      </c>
      <c r="CD78" s="60">
        <f>DAY(BI78)</f>
        <v>0</v>
      </c>
    </row>
    <row r="79" spans="1:82" ht="12.75" customHeight="1">
      <c r="A79" s="307"/>
      <c r="B79" s="302"/>
      <c r="C79" s="303"/>
      <c r="D79" s="303"/>
      <c r="E79" s="303"/>
      <c r="F79" s="303"/>
      <c r="G79" s="304"/>
      <c r="H79" s="3" t="s">
        <v>22</v>
      </c>
      <c r="I79" s="3"/>
      <c r="J79" s="231"/>
      <c r="K79" s="281"/>
      <c r="L79" s="293"/>
      <c r="M79" s="281"/>
      <c r="N79" s="45"/>
      <c r="O79" s="72"/>
      <c r="P79" s="72"/>
      <c r="Q79" s="72"/>
      <c r="R79" s="72"/>
      <c r="S79" s="72"/>
      <c r="T79" s="72"/>
      <c r="U79" s="99"/>
      <c r="V79" s="99"/>
      <c r="W79" s="99"/>
      <c r="X79" s="99"/>
      <c r="Y79" s="72"/>
      <c r="Z79" s="72"/>
      <c r="AA79" s="72"/>
      <c r="AB79" s="99"/>
      <c r="AC79" s="188"/>
      <c r="AD79" s="73"/>
      <c r="AE79" s="67"/>
      <c r="AF79" s="273"/>
      <c r="AG79" s="271"/>
      <c r="AH79"/>
      <c r="AI79"/>
      <c r="AJ79" s="75"/>
      <c r="AK79" s="75"/>
      <c r="AL79" s="76"/>
      <c r="AM79" s="51"/>
      <c r="AN79" s="52"/>
      <c r="AO79" s="53"/>
      <c r="AP79" s="75"/>
      <c r="AQ79" s="75"/>
      <c r="AR79" s="76"/>
      <c r="AS79" s="51"/>
      <c r="AT79" s="52"/>
      <c r="AU79" s="53"/>
      <c r="AV79" s="75"/>
      <c r="AW79" s="75"/>
      <c r="AX79" s="76"/>
      <c r="AY79" s="51"/>
      <c r="AZ79" s="52"/>
      <c r="BA79" s="52"/>
      <c r="BB79" s="75"/>
      <c r="BC79" s="75"/>
      <c r="BD79" s="76"/>
      <c r="BE79" s="51"/>
      <c r="BF79" s="52"/>
      <c r="BG79" s="53"/>
      <c r="BH79" s="52"/>
      <c r="BI79" s="59"/>
      <c r="BJ79" s="52"/>
      <c r="BK79" s="61"/>
      <c r="BL79" s="61"/>
      <c r="BM79" s="62"/>
      <c r="BN79" s="63"/>
      <c r="BO79" s="63"/>
      <c r="BP79" s="62"/>
      <c r="BQ79" s="62"/>
      <c r="BS79" s="64"/>
      <c r="BT79" s="65"/>
      <c r="BU79" s="65"/>
      <c r="BV79" s="65"/>
      <c r="BZ79" s="64"/>
      <c r="CA79" s="65"/>
      <c r="CB79" s="65"/>
    </row>
    <row r="80" spans="1:82" ht="12.75" customHeight="1">
      <c r="A80" s="305"/>
      <c r="B80" s="299"/>
      <c r="C80" s="300"/>
      <c r="D80" s="300"/>
      <c r="E80" s="300"/>
      <c r="F80" s="300"/>
      <c r="G80" s="301"/>
      <c r="H80" s="201" t="s">
        <v>21</v>
      </c>
      <c r="I80" s="201"/>
      <c r="J80" s="232"/>
      <c r="K80" s="280" t="str">
        <f>IF($J80&lt;&gt;"",IF($AF80="0-",AP80,IF($AF80="+0",AV80,IF($AF80="+-",BB80,AJ80))),"")</f>
        <v/>
      </c>
      <c r="L80" s="292" t="str">
        <f>IF($J80&lt;&gt;"",IF($AF80="0-",AQ80,IF($AF80="+0",AW80,IF($AF80="+-",BC80,AK80))),"")</f>
        <v/>
      </c>
      <c r="M80" s="280" t="str">
        <f>IF($J80&lt;&gt;"",IF($AF80="0-",AR80,IF($AF80="+0",AX80,IF($AF80="+-",BD80,AL80))),"")</f>
        <v/>
      </c>
      <c r="N80" s="10"/>
      <c r="O80" s="6"/>
      <c r="P80" s="6"/>
      <c r="Q80" s="6"/>
      <c r="R80" s="6"/>
      <c r="S80" s="6"/>
      <c r="T80" s="6"/>
      <c r="U80" s="186"/>
      <c r="V80" s="186"/>
      <c r="W80" s="186"/>
      <c r="X80" s="186"/>
      <c r="Y80" s="6"/>
      <c r="Z80" s="6"/>
      <c r="AA80" s="6"/>
      <c r="AB80" s="186"/>
      <c r="AC80" s="187"/>
      <c r="AD80" s="59"/>
      <c r="AE80" s="67"/>
      <c r="AF80" s="272"/>
      <c r="AG80" s="270" t="str">
        <f>IF(AF80&lt;&gt;"",VLOOKUP(AF80,$AH$12:$AI$15,2),"")</f>
        <v/>
      </c>
      <c r="AH80"/>
      <c r="AI80"/>
      <c r="AJ80" s="54">
        <f>IF(AN80&gt;=12,DATEDIF(BK80,BN80,"y")+1,DATEDIF(BK80,BN80,"y"))</f>
        <v>0</v>
      </c>
      <c r="AK80" s="54">
        <f>IF(AN80&gt;=12,AN80-12,AN80)</f>
        <v>0</v>
      </c>
      <c r="AL80" s="55" t="str">
        <f>IF(AO80&lt;=15,"半",0)</f>
        <v>半</v>
      </c>
      <c r="AM80" s="51">
        <f>DATEDIF(BK80,BN80,"y")</f>
        <v>0</v>
      </c>
      <c r="AN80" s="52">
        <f>IF(AO80&gt;=16,DATEDIF(BK80,BN80,"ym")+1,DATEDIF(BK80,BN80,"ym"))</f>
        <v>0</v>
      </c>
      <c r="AO80" s="53">
        <f>DATEDIF(BK80,BN80,"md")</f>
        <v>14</v>
      </c>
      <c r="AP80" s="54" t="e">
        <f>IF(AT80&gt;=12,DATEDIF(BK80,BO80,"y")+1,DATEDIF(BK80,BO80,"y"))</f>
        <v>#NUM!</v>
      </c>
      <c r="AQ80" s="54" t="e">
        <f>IF(AT80&gt;=12,AT80-12,AT80)</f>
        <v>#NUM!</v>
      </c>
      <c r="AR80" s="55" t="e">
        <f>IF(AU80&lt;=15,"半",0)</f>
        <v>#NUM!</v>
      </c>
      <c r="AS80" s="51" t="e">
        <f>DATEDIF(BK80,BO80,"y")</f>
        <v>#NUM!</v>
      </c>
      <c r="AT80" s="52" t="e">
        <f>IF(AU80&gt;=16,DATEDIF(BK80,BO80,"ym")+1,DATEDIF(BK80,BO80,"ym"))</f>
        <v>#NUM!</v>
      </c>
      <c r="AU80" s="53" t="e">
        <f>DATEDIF(BK80,BO80,"md")</f>
        <v>#NUM!</v>
      </c>
      <c r="AV80" s="54" t="e">
        <f>IF(AZ80&gt;=12,DATEDIF(BL80,BN80,"y")+1,DATEDIF(BL80,BN80,"y"))</f>
        <v>#NUM!</v>
      </c>
      <c r="AW80" s="54" t="e">
        <f>IF(AZ80&gt;=12,AZ80-12,AZ80)</f>
        <v>#NUM!</v>
      </c>
      <c r="AX80" s="55" t="e">
        <f>IF(BA80&lt;=15,"半",0)</f>
        <v>#NUM!</v>
      </c>
      <c r="AY80" s="51" t="e">
        <f>DATEDIF(BL80,BN80,"y")</f>
        <v>#NUM!</v>
      </c>
      <c r="AZ80" s="52" t="e">
        <f>IF(BA80&gt;=16,DATEDIF(BL80,BN80,"ym")+1,DATEDIF(BL80,BN80,"ym"))</f>
        <v>#NUM!</v>
      </c>
      <c r="BA80" s="52" t="e">
        <f>DATEDIF(BL80,BN80,"md")</f>
        <v>#NUM!</v>
      </c>
      <c r="BB80" s="54" t="e">
        <f>IF(BF80&gt;=12,DATEDIF(BL80,BO80,"y")+1,DATEDIF(BL80,BO80,"y"))</f>
        <v>#NUM!</v>
      </c>
      <c r="BC80" s="54" t="e">
        <f>IF(BF80&gt;=12,BF80-12,BF80)</f>
        <v>#NUM!</v>
      </c>
      <c r="BD80" s="55" t="e">
        <f>IF(BG80&lt;=15,"半",0)</f>
        <v>#NUM!</v>
      </c>
      <c r="BE80" s="51" t="e">
        <f>DATEDIF(BL80,BO80,"y")</f>
        <v>#NUM!</v>
      </c>
      <c r="BF80" s="52" t="e">
        <f>IF(BG80&gt;=16,DATEDIF(BL80,BO80,"ym")+1,DATEDIF(BL80,BO80,"ym"))</f>
        <v>#NUM!</v>
      </c>
      <c r="BG80" s="53" t="e">
        <f>DATEDIF(BL80,BO80,"md")</f>
        <v>#NUM!</v>
      </c>
      <c r="BH80" s="52"/>
      <c r="BI80" s="59">
        <f>IF(J81="現在",$AG$5,J81)</f>
        <v>0</v>
      </c>
      <c r="BJ80" s="52">
        <v>11</v>
      </c>
      <c r="BK80" s="61">
        <f>IF(DAY(J80)&lt;=15,J80-DAY(J80)+1,J80-DAY(J80)+16)</f>
        <v>1</v>
      </c>
      <c r="BL80" s="61">
        <f>IF(DAY(BK80)=1,BK80+15,BU80)</f>
        <v>16</v>
      </c>
      <c r="BM80" s="62"/>
      <c r="BN80" s="181">
        <f>IF(CD80&gt;=16,CB80,IF(J81="現在",$AG$5-CD80+15,J81-CD80+15))</f>
        <v>15</v>
      </c>
      <c r="BO80" s="63">
        <f>IF(DAY(BN80)=15,BN80-DAY(BN80),BN80-DAY(BN80)+15)</f>
        <v>0</v>
      </c>
      <c r="BP80" s="62"/>
      <c r="BQ80" s="62"/>
      <c r="BR80" s="60">
        <f>YEAR(J80)</f>
        <v>1900</v>
      </c>
      <c r="BS80" s="64">
        <f>MONTH(J80)+1</f>
        <v>2</v>
      </c>
      <c r="BT80" s="65" t="str">
        <f>CONCATENATE(BR80,"/",BS80,"/",1)</f>
        <v>1900/2/1</v>
      </c>
      <c r="BU80" s="65">
        <f t="shared" si="0"/>
        <v>32</v>
      </c>
      <c r="BV80" s="65">
        <f>BT80-1</f>
        <v>31</v>
      </c>
      <c r="BW80" s="60">
        <f t="shared" si="1"/>
        <v>31</v>
      </c>
      <c r="BX80" s="60">
        <f>DAY(J80)</f>
        <v>0</v>
      </c>
      <c r="BY80" s="60">
        <f>YEAR(BI80)</f>
        <v>1900</v>
      </c>
      <c r="BZ80" s="64">
        <f>IF(MONTH(BI80)=12,MONTH(BI80)-12+1,MONTH(BI80)+1)</f>
        <v>2</v>
      </c>
      <c r="CA80" s="65" t="str">
        <f>IF(BZ80=1,CONCATENATE(BY80+1,"/",BZ80,"/",1),CONCATENATE(BY80,"/",BZ80,"/",1))</f>
        <v>1900/2/1</v>
      </c>
      <c r="CB80" s="65">
        <f t="shared" si="2"/>
        <v>31</v>
      </c>
      <c r="CC80" s="60">
        <f t="shared" si="3"/>
        <v>31</v>
      </c>
      <c r="CD80" s="60">
        <f>DAY(BI80)</f>
        <v>0</v>
      </c>
    </row>
    <row r="81" spans="1:82" ht="12.75" customHeight="1">
      <c r="A81" s="307"/>
      <c r="B81" s="302"/>
      <c r="C81" s="303"/>
      <c r="D81" s="303"/>
      <c r="E81" s="303"/>
      <c r="F81" s="303"/>
      <c r="G81" s="304"/>
      <c r="H81" s="3" t="s">
        <v>22</v>
      </c>
      <c r="I81" s="3"/>
      <c r="J81" s="231"/>
      <c r="K81" s="281"/>
      <c r="L81" s="293"/>
      <c r="M81" s="281"/>
      <c r="N81" s="10"/>
      <c r="O81" s="6"/>
      <c r="P81" s="6"/>
      <c r="Q81" s="6"/>
      <c r="R81" s="6"/>
      <c r="S81" s="6"/>
      <c r="T81" s="6"/>
      <c r="U81" s="186"/>
      <c r="V81" s="186"/>
      <c r="W81" s="186"/>
      <c r="X81" s="186"/>
      <c r="Y81" s="6"/>
      <c r="Z81" s="6"/>
      <c r="AA81" s="6"/>
      <c r="AB81" s="186"/>
      <c r="AC81" s="187"/>
      <c r="AD81" s="59"/>
      <c r="AE81" s="67"/>
      <c r="AF81" s="273"/>
      <c r="AG81" s="271"/>
      <c r="AH81"/>
      <c r="AI81"/>
      <c r="AJ81" s="75"/>
      <c r="AK81" s="75"/>
      <c r="AL81" s="76"/>
      <c r="AM81" s="51"/>
      <c r="AN81" s="52"/>
      <c r="AO81" s="53"/>
      <c r="AP81" s="75"/>
      <c r="AQ81" s="75"/>
      <c r="AR81" s="76"/>
      <c r="AS81" s="51"/>
      <c r="AT81" s="52"/>
      <c r="AU81" s="53"/>
      <c r="AV81" s="75"/>
      <c r="AW81" s="75"/>
      <c r="AX81" s="76"/>
      <c r="AY81" s="51"/>
      <c r="AZ81" s="52"/>
      <c r="BA81" s="52"/>
      <c r="BB81" s="75"/>
      <c r="BC81" s="75"/>
      <c r="BD81" s="76"/>
      <c r="BE81" s="51"/>
      <c r="BF81" s="52"/>
      <c r="BG81" s="53"/>
      <c r="BH81" s="52"/>
      <c r="BI81" s="59"/>
      <c r="BJ81" s="52"/>
      <c r="BK81" s="61"/>
      <c r="BL81" s="61"/>
      <c r="BM81" s="62"/>
      <c r="BN81" s="63"/>
      <c r="BO81" s="63"/>
      <c r="BP81" s="62"/>
      <c r="BQ81" s="62"/>
      <c r="BS81" s="64"/>
      <c r="BT81" s="65"/>
      <c r="BU81" s="65"/>
      <c r="BV81" s="65"/>
      <c r="BZ81" s="64"/>
      <c r="CA81" s="65"/>
      <c r="CB81" s="65"/>
    </row>
    <row r="82" spans="1:82" ht="12.75" customHeight="1">
      <c r="A82" s="305"/>
      <c r="B82" s="299"/>
      <c r="C82" s="300"/>
      <c r="D82" s="300"/>
      <c r="E82" s="300"/>
      <c r="F82" s="300"/>
      <c r="G82" s="301"/>
      <c r="H82" s="201" t="s">
        <v>21</v>
      </c>
      <c r="I82" s="201"/>
      <c r="J82" s="232"/>
      <c r="K82" s="280" t="str">
        <f>IF($J82&lt;&gt;"",IF($AF82="0-",AP82,IF($AF82="+0",AV82,IF($AF82="+-",BB82,AJ82))),"")</f>
        <v/>
      </c>
      <c r="L82" s="292" t="str">
        <f>IF($J82&lt;&gt;"",IF($AF82="0-",AQ82,IF($AF82="+0",AW82,IF($AF82="+-",BC82,AK82))),"")</f>
        <v/>
      </c>
      <c r="M82" s="280" t="str">
        <f>IF($J82&lt;&gt;"",IF($AF82="0-",AR82,IF($AF82="+0",AX82,IF($AF82="+-",BD82,AL82))),"")</f>
        <v/>
      </c>
      <c r="N82" s="10"/>
      <c r="O82" s="6"/>
      <c r="P82" s="6"/>
      <c r="Q82" s="6"/>
      <c r="R82" s="6"/>
      <c r="S82" s="6"/>
      <c r="T82" s="6"/>
      <c r="U82" s="186"/>
      <c r="V82" s="186"/>
      <c r="W82" s="186"/>
      <c r="X82" s="186"/>
      <c r="Y82" s="6"/>
      <c r="Z82" s="6"/>
      <c r="AA82" s="6"/>
      <c r="AB82" s="186"/>
      <c r="AC82" s="187"/>
      <c r="AD82" s="59"/>
      <c r="AE82" s="67"/>
      <c r="AF82" s="272"/>
      <c r="AG82" s="270" t="str">
        <f>IF(AF82&lt;&gt;"",VLOOKUP(AF82,$AH$12:$AI$15,2),"")</f>
        <v/>
      </c>
      <c r="AH82"/>
      <c r="AI82"/>
      <c r="AJ82" s="54">
        <f>IF(AN82&gt;=12,DATEDIF(BK82,BN82,"y")+1,DATEDIF(BK82,BN82,"y"))</f>
        <v>0</v>
      </c>
      <c r="AK82" s="54">
        <f>IF(AN82&gt;=12,AN82-12,AN82)</f>
        <v>0</v>
      </c>
      <c r="AL82" s="55" t="str">
        <f>IF(AO82&lt;=15,"半",0)</f>
        <v>半</v>
      </c>
      <c r="AM82" s="51">
        <f>DATEDIF(BK82,BN82,"y")</f>
        <v>0</v>
      </c>
      <c r="AN82" s="52">
        <f>IF(AO82&gt;=16,DATEDIF(BK82,BN82,"ym")+1,DATEDIF(BK82,BN82,"ym"))</f>
        <v>0</v>
      </c>
      <c r="AO82" s="53">
        <f>DATEDIF(BK82,BN82,"md")</f>
        <v>14</v>
      </c>
      <c r="AP82" s="54" t="e">
        <f>IF(AT82&gt;=12,DATEDIF(BK82,BO82,"y")+1,DATEDIF(BK82,BO82,"y"))</f>
        <v>#NUM!</v>
      </c>
      <c r="AQ82" s="54" t="e">
        <f>IF(AT82&gt;=12,AT82-12,AT82)</f>
        <v>#NUM!</v>
      </c>
      <c r="AR82" s="55" t="e">
        <f>IF(AU82&lt;=15,"半",0)</f>
        <v>#NUM!</v>
      </c>
      <c r="AS82" s="51" t="e">
        <f>DATEDIF(BK82,BO82,"y")</f>
        <v>#NUM!</v>
      </c>
      <c r="AT82" s="52" t="e">
        <f>IF(AU82&gt;=16,DATEDIF(BK82,BO82,"ym")+1,DATEDIF(BK82,BO82,"ym"))</f>
        <v>#NUM!</v>
      </c>
      <c r="AU82" s="53" t="e">
        <f>DATEDIF(BK82,BO82,"md")</f>
        <v>#NUM!</v>
      </c>
      <c r="AV82" s="54" t="e">
        <f>IF(AZ82&gt;=12,DATEDIF(BL82,BN82,"y")+1,DATEDIF(BL82,BN82,"y"))</f>
        <v>#NUM!</v>
      </c>
      <c r="AW82" s="54" t="e">
        <f>IF(AZ82&gt;=12,AZ82-12,AZ82)</f>
        <v>#NUM!</v>
      </c>
      <c r="AX82" s="55" t="e">
        <f>IF(BA82&lt;=15,"半",0)</f>
        <v>#NUM!</v>
      </c>
      <c r="AY82" s="51" t="e">
        <f>DATEDIF(BL82,BN82,"y")</f>
        <v>#NUM!</v>
      </c>
      <c r="AZ82" s="52" t="e">
        <f>IF(BA82&gt;=16,DATEDIF(BL82,BN82,"ym")+1,DATEDIF(BL82,BN82,"ym"))</f>
        <v>#NUM!</v>
      </c>
      <c r="BA82" s="52" t="e">
        <f>DATEDIF(BL82,BN82,"md")</f>
        <v>#NUM!</v>
      </c>
      <c r="BB82" s="54" t="e">
        <f>IF(BF82&gt;=12,DATEDIF(BL82,BO82,"y")+1,DATEDIF(BL82,BO82,"y"))</f>
        <v>#NUM!</v>
      </c>
      <c r="BC82" s="54" t="e">
        <f>IF(BF82&gt;=12,BF82-12,BF82)</f>
        <v>#NUM!</v>
      </c>
      <c r="BD82" s="55" t="e">
        <f>IF(BG82&lt;=15,"半",0)</f>
        <v>#NUM!</v>
      </c>
      <c r="BE82" s="51" t="e">
        <f>DATEDIF(BL82,BO82,"y")</f>
        <v>#NUM!</v>
      </c>
      <c r="BF82" s="52" t="e">
        <f>IF(BG82&gt;=16,DATEDIF(BL82,BO82,"ym")+1,DATEDIF(BL82,BO82,"ym"))</f>
        <v>#NUM!</v>
      </c>
      <c r="BG82" s="53" t="e">
        <f>DATEDIF(BL82,BO82,"md")</f>
        <v>#NUM!</v>
      </c>
      <c r="BH82" s="52"/>
      <c r="BI82" s="59">
        <f>IF(J83="現在",$AG$5,J83)</f>
        <v>0</v>
      </c>
      <c r="BJ82" s="52">
        <v>12</v>
      </c>
      <c r="BK82" s="61">
        <f>IF(DAY(J82)&lt;=15,J82-DAY(J82)+1,J82-DAY(J82)+16)</f>
        <v>1</v>
      </c>
      <c r="BL82" s="61">
        <f>IF(DAY(BK82)=1,BK82+15,BU82)</f>
        <v>16</v>
      </c>
      <c r="BM82" s="62"/>
      <c r="BN82" s="181">
        <f>IF(CD82&gt;=16,CB82,IF(J83="現在",$AG$5-CD82+15,J83-CD82+15))</f>
        <v>15</v>
      </c>
      <c r="BO82" s="63">
        <f>IF(DAY(BN82)=15,BN82-DAY(BN82),BN82-DAY(BN82)+15)</f>
        <v>0</v>
      </c>
      <c r="BP82" s="62"/>
      <c r="BQ82" s="62"/>
      <c r="BR82" s="60">
        <f>YEAR(J82)</f>
        <v>1900</v>
      </c>
      <c r="BS82" s="64">
        <f>MONTH(J82)+1</f>
        <v>2</v>
      </c>
      <c r="BT82" s="65" t="str">
        <f>CONCATENATE(BR82,"/",BS82,"/",1)</f>
        <v>1900/2/1</v>
      </c>
      <c r="BU82" s="65">
        <f t="shared" si="0"/>
        <v>32</v>
      </c>
      <c r="BV82" s="65">
        <f>BT82-1</f>
        <v>31</v>
      </c>
      <c r="BW82" s="60">
        <f t="shared" si="1"/>
        <v>31</v>
      </c>
      <c r="BX82" s="60">
        <f>DAY(J82)</f>
        <v>0</v>
      </c>
      <c r="BY82" s="60">
        <f>YEAR(BI82)</f>
        <v>1900</v>
      </c>
      <c r="BZ82" s="64">
        <f>IF(MONTH(BI82)=12,MONTH(BI82)-12+1,MONTH(BI82)+1)</f>
        <v>2</v>
      </c>
      <c r="CA82" s="65" t="str">
        <f>IF(BZ82=1,CONCATENATE(BY82+1,"/",BZ82,"/",1),CONCATENATE(BY82,"/",BZ82,"/",1))</f>
        <v>1900/2/1</v>
      </c>
      <c r="CB82" s="65">
        <f t="shared" si="2"/>
        <v>31</v>
      </c>
      <c r="CC82" s="60">
        <f t="shared" si="3"/>
        <v>31</v>
      </c>
      <c r="CD82" s="60">
        <f>DAY(BI82)</f>
        <v>0</v>
      </c>
    </row>
    <row r="83" spans="1:82" ht="12.75" customHeight="1">
      <c r="A83" s="307"/>
      <c r="B83" s="302"/>
      <c r="C83" s="303"/>
      <c r="D83" s="303"/>
      <c r="E83" s="303"/>
      <c r="F83" s="303"/>
      <c r="G83" s="304"/>
      <c r="H83" s="3" t="s">
        <v>22</v>
      </c>
      <c r="I83" s="3"/>
      <c r="J83" s="231"/>
      <c r="K83" s="281"/>
      <c r="L83" s="293"/>
      <c r="M83" s="281"/>
      <c r="N83" s="10"/>
      <c r="O83" s="6"/>
      <c r="P83" s="6"/>
      <c r="Q83" s="6"/>
      <c r="R83" s="6"/>
      <c r="S83" s="6"/>
      <c r="T83" s="6"/>
      <c r="U83" s="186"/>
      <c r="V83" s="186"/>
      <c r="W83" s="186"/>
      <c r="X83" s="186"/>
      <c r="Y83" s="6"/>
      <c r="Z83" s="6"/>
      <c r="AA83" s="6"/>
      <c r="AB83" s="186"/>
      <c r="AC83" s="187"/>
      <c r="AD83" s="59"/>
      <c r="AE83" s="67"/>
      <c r="AF83" s="273"/>
      <c r="AG83" s="271"/>
      <c r="AH83"/>
      <c r="AI83"/>
      <c r="AJ83" s="75"/>
      <c r="AK83" s="75"/>
      <c r="AL83" s="76"/>
      <c r="AM83" s="51"/>
      <c r="AN83" s="52"/>
      <c r="AO83" s="53"/>
      <c r="AP83" s="75"/>
      <c r="AQ83" s="75"/>
      <c r="AR83" s="76"/>
      <c r="AS83" s="51"/>
      <c r="AT83" s="52"/>
      <c r="AU83" s="53"/>
      <c r="AV83" s="75"/>
      <c r="AW83" s="75"/>
      <c r="AX83" s="76"/>
      <c r="AY83" s="51"/>
      <c r="AZ83" s="52"/>
      <c r="BA83" s="52"/>
      <c r="BB83" s="75"/>
      <c r="BC83" s="75"/>
      <c r="BD83" s="76"/>
      <c r="BE83" s="51"/>
      <c r="BF83" s="52"/>
      <c r="BG83" s="53"/>
      <c r="BH83" s="52"/>
      <c r="BI83" s="59"/>
      <c r="BJ83" s="52"/>
      <c r="BK83" s="61"/>
      <c r="BL83" s="61"/>
      <c r="BM83" s="62"/>
      <c r="BN83" s="63"/>
      <c r="BO83" s="63"/>
      <c r="BP83" s="62"/>
      <c r="BQ83" s="62"/>
      <c r="BS83" s="64"/>
      <c r="BT83" s="65"/>
      <c r="BU83" s="65"/>
      <c r="BV83" s="65"/>
      <c r="BZ83" s="64"/>
      <c r="CA83" s="65"/>
      <c r="CB83" s="65"/>
    </row>
    <row r="84" spans="1:82" ht="12.75" customHeight="1">
      <c r="A84" s="305"/>
      <c r="B84" s="299"/>
      <c r="C84" s="300"/>
      <c r="D84" s="300"/>
      <c r="E84" s="300"/>
      <c r="F84" s="300"/>
      <c r="G84" s="301"/>
      <c r="H84" s="201" t="s">
        <v>21</v>
      </c>
      <c r="I84" s="201"/>
      <c r="J84" s="232"/>
      <c r="K84" s="280" t="str">
        <f>IF($J84&lt;&gt;"",IF($AF84="0-",AP84,IF($AF84="+0",AV84,IF($AF84="+-",BB84,AJ84))),"")</f>
        <v/>
      </c>
      <c r="L84" s="292" t="str">
        <f>IF($J84&lt;&gt;"",IF($AF84="0-",AQ84,IF($AF84="+0",AW84,IF($AF84="+-",BC84,AK84))),"")</f>
        <v/>
      </c>
      <c r="M84" s="280" t="str">
        <f>IF($J84&lt;&gt;"",IF($AF84="0-",AR84,IF($AF84="+0",AX84,IF($AF84="+-",BD84,AL84))),"")</f>
        <v/>
      </c>
      <c r="N84" s="10"/>
      <c r="O84" s="6"/>
      <c r="P84" s="6"/>
      <c r="Q84" s="6"/>
      <c r="R84" s="6"/>
      <c r="S84" s="6"/>
      <c r="T84" s="6"/>
      <c r="U84" s="186"/>
      <c r="V84" s="186"/>
      <c r="W84" s="186"/>
      <c r="X84" s="186"/>
      <c r="Y84" s="6"/>
      <c r="Z84" s="6"/>
      <c r="AA84" s="6"/>
      <c r="AB84" s="186"/>
      <c r="AC84" s="187"/>
      <c r="AD84" s="59"/>
      <c r="AE84" s="67"/>
      <c r="AF84" s="272"/>
      <c r="AG84" s="270" t="str">
        <f>IF(AF84&lt;&gt;"",VLOOKUP(AF84,$AH$12:$AI$15,2),"")</f>
        <v/>
      </c>
      <c r="AH84"/>
      <c r="AI84"/>
      <c r="AJ84" s="54">
        <f>IF(AN84&gt;=12,DATEDIF(BK84,BN84,"y")+1,DATEDIF(BK84,BN84,"y"))</f>
        <v>0</v>
      </c>
      <c r="AK84" s="54">
        <f>IF(AN84&gt;=12,AN84-12,AN84)</f>
        <v>0</v>
      </c>
      <c r="AL84" s="55" t="str">
        <f>IF(AO84&lt;=15,"半",0)</f>
        <v>半</v>
      </c>
      <c r="AM84" s="51">
        <f>DATEDIF(BK84,BN84,"y")</f>
        <v>0</v>
      </c>
      <c r="AN84" s="52">
        <f>IF(AO84&gt;=16,DATEDIF(BK84,BN84,"ym")+1,DATEDIF(BK84,BN84,"ym"))</f>
        <v>0</v>
      </c>
      <c r="AO84" s="53">
        <f>DATEDIF(BK84,BN84,"md")</f>
        <v>14</v>
      </c>
      <c r="AP84" s="54" t="e">
        <f>IF(AT84&gt;=12,DATEDIF(BK84,BO84,"y")+1,DATEDIF(BK84,BO84,"y"))</f>
        <v>#NUM!</v>
      </c>
      <c r="AQ84" s="54" t="e">
        <f>IF(AT84&gt;=12,AT84-12,AT84)</f>
        <v>#NUM!</v>
      </c>
      <c r="AR84" s="55" t="e">
        <f>IF(AU84&lt;=15,"半",0)</f>
        <v>#NUM!</v>
      </c>
      <c r="AS84" s="51" t="e">
        <f>DATEDIF(BK84,BO84,"y")</f>
        <v>#NUM!</v>
      </c>
      <c r="AT84" s="52" t="e">
        <f>IF(AU84&gt;=16,DATEDIF(BK84,BO84,"ym")+1,DATEDIF(BK84,BO84,"ym"))</f>
        <v>#NUM!</v>
      </c>
      <c r="AU84" s="53" t="e">
        <f>DATEDIF(BK84,BO84,"md")</f>
        <v>#NUM!</v>
      </c>
      <c r="AV84" s="54" t="e">
        <f>IF(AZ84&gt;=12,DATEDIF(BL84,BN84,"y")+1,DATEDIF(BL84,BN84,"y"))</f>
        <v>#NUM!</v>
      </c>
      <c r="AW84" s="54" t="e">
        <f>IF(AZ84&gt;=12,AZ84-12,AZ84)</f>
        <v>#NUM!</v>
      </c>
      <c r="AX84" s="55" t="e">
        <f>IF(BA84&lt;=15,"半",0)</f>
        <v>#NUM!</v>
      </c>
      <c r="AY84" s="51" t="e">
        <f>DATEDIF(BL84,BN84,"y")</f>
        <v>#NUM!</v>
      </c>
      <c r="AZ84" s="52" t="e">
        <f>IF(BA84&gt;=16,DATEDIF(BL84,BN84,"ym")+1,DATEDIF(BL84,BN84,"ym"))</f>
        <v>#NUM!</v>
      </c>
      <c r="BA84" s="52" t="e">
        <f>DATEDIF(BL84,BN84,"md")</f>
        <v>#NUM!</v>
      </c>
      <c r="BB84" s="54" t="e">
        <f>IF(BF84&gt;=12,DATEDIF(BL84,BO84,"y")+1,DATEDIF(BL84,BO84,"y"))</f>
        <v>#NUM!</v>
      </c>
      <c r="BC84" s="54" t="e">
        <f>IF(BF84&gt;=12,BF84-12,BF84)</f>
        <v>#NUM!</v>
      </c>
      <c r="BD84" s="55" t="e">
        <f>IF(BG84&lt;=15,"半",0)</f>
        <v>#NUM!</v>
      </c>
      <c r="BE84" s="51" t="e">
        <f>DATEDIF(BL84,BO84,"y")</f>
        <v>#NUM!</v>
      </c>
      <c r="BF84" s="52" t="e">
        <f>IF(BG84&gt;=16,DATEDIF(BL84,BO84,"ym")+1,DATEDIF(BL84,BO84,"ym"))</f>
        <v>#NUM!</v>
      </c>
      <c r="BG84" s="53" t="e">
        <f>DATEDIF(BL84,BO84,"md")</f>
        <v>#NUM!</v>
      </c>
      <c r="BH84" s="52"/>
      <c r="BI84" s="59">
        <f>IF(J85="現在",$AG$5,J85)</f>
        <v>0</v>
      </c>
      <c r="BJ84" s="52">
        <v>13</v>
      </c>
      <c r="BK84" s="61">
        <f>IF(DAY(J84)&lt;=15,J84-DAY(J84)+1,J84-DAY(J84)+16)</f>
        <v>1</v>
      </c>
      <c r="BL84" s="61">
        <f>IF(DAY(BK84)=1,BK84+15,BU84)</f>
        <v>16</v>
      </c>
      <c r="BM84" s="62"/>
      <c r="BN84" s="181">
        <f>IF(CD84&gt;=16,CB84,IF(J85="現在",$AG$5-CD84+15,J85-CD84+15))</f>
        <v>15</v>
      </c>
      <c r="BO84" s="63">
        <f>IF(DAY(BN84)=15,BN84-DAY(BN84),BN84-DAY(BN84)+15)</f>
        <v>0</v>
      </c>
      <c r="BP84" s="62"/>
      <c r="BQ84" s="62"/>
      <c r="BR84" s="60">
        <f>YEAR(J84)</f>
        <v>1900</v>
      </c>
      <c r="BS84" s="64">
        <f>MONTH(J84)+1</f>
        <v>2</v>
      </c>
      <c r="BT84" s="65" t="str">
        <f>CONCATENATE(BR84,"/",BS84,"/",1)</f>
        <v>1900/2/1</v>
      </c>
      <c r="BU84" s="65">
        <f t="shared" si="0"/>
        <v>32</v>
      </c>
      <c r="BV84" s="65">
        <f>BT84-1</f>
        <v>31</v>
      </c>
      <c r="BW84" s="60">
        <f t="shared" si="1"/>
        <v>31</v>
      </c>
      <c r="BX84" s="60">
        <f>DAY(J84)</f>
        <v>0</v>
      </c>
      <c r="BY84" s="60">
        <f>YEAR(BI84)</f>
        <v>1900</v>
      </c>
      <c r="BZ84" s="64">
        <f>IF(MONTH(BI84)=12,MONTH(BI84)-12+1,MONTH(BI84)+1)</f>
        <v>2</v>
      </c>
      <c r="CA84" s="65" t="str">
        <f>IF(BZ84=1,CONCATENATE(BY84+1,"/",BZ84,"/",1),CONCATENATE(BY84,"/",BZ84,"/",1))</f>
        <v>1900/2/1</v>
      </c>
      <c r="CB84" s="65">
        <f t="shared" si="2"/>
        <v>31</v>
      </c>
      <c r="CC84" s="60">
        <f t="shared" si="3"/>
        <v>31</v>
      </c>
      <c r="CD84" s="60">
        <f>DAY(BI84)</f>
        <v>0</v>
      </c>
    </row>
    <row r="85" spans="1:82" ht="12.75" customHeight="1">
      <c r="A85" s="307"/>
      <c r="B85" s="302"/>
      <c r="C85" s="303"/>
      <c r="D85" s="303"/>
      <c r="E85" s="303"/>
      <c r="F85" s="303"/>
      <c r="G85" s="304"/>
      <c r="H85" s="3" t="s">
        <v>22</v>
      </c>
      <c r="I85" s="3"/>
      <c r="J85" s="231"/>
      <c r="K85" s="281"/>
      <c r="L85" s="293"/>
      <c r="M85" s="281"/>
      <c r="N85" s="45"/>
      <c r="O85" s="72"/>
      <c r="P85" s="72"/>
      <c r="Q85" s="72"/>
      <c r="R85" s="72"/>
      <c r="S85" s="72"/>
      <c r="T85" s="72"/>
      <c r="U85" s="99"/>
      <c r="V85" s="99"/>
      <c r="W85" s="99"/>
      <c r="X85" s="99"/>
      <c r="Y85" s="72"/>
      <c r="Z85" s="72"/>
      <c r="AA85" s="72"/>
      <c r="AB85" s="99"/>
      <c r="AC85" s="188"/>
      <c r="AD85" s="73"/>
      <c r="AE85" s="67"/>
      <c r="AF85" s="273"/>
      <c r="AG85" s="271"/>
      <c r="AH85"/>
      <c r="AI85"/>
      <c r="AJ85" s="75"/>
      <c r="AK85" s="75"/>
      <c r="AL85" s="76"/>
      <c r="AM85" s="51"/>
      <c r="AN85" s="52"/>
      <c r="AO85" s="53"/>
      <c r="AP85" s="75"/>
      <c r="AQ85" s="75"/>
      <c r="AR85" s="76"/>
      <c r="AS85" s="51"/>
      <c r="AT85" s="52"/>
      <c r="AU85" s="53"/>
      <c r="AV85" s="75"/>
      <c r="AW85" s="75"/>
      <c r="AX85" s="76"/>
      <c r="AY85" s="51"/>
      <c r="AZ85" s="52"/>
      <c r="BA85" s="52"/>
      <c r="BB85" s="75"/>
      <c r="BC85" s="75"/>
      <c r="BD85" s="76"/>
      <c r="BE85" s="51"/>
      <c r="BF85" s="52"/>
      <c r="BG85" s="53"/>
      <c r="BH85" s="52"/>
      <c r="BI85" s="59"/>
      <c r="BJ85" s="52"/>
      <c r="BK85" s="61"/>
      <c r="BL85" s="61"/>
      <c r="BM85" s="62"/>
      <c r="BN85" s="63"/>
      <c r="BO85" s="63"/>
      <c r="BP85" s="62"/>
      <c r="BQ85" s="62"/>
      <c r="BS85" s="64"/>
      <c r="BT85" s="65"/>
      <c r="BU85" s="65"/>
      <c r="BV85" s="65"/>
      <c r="BZ85" s="64"/>
      <c r="CA85" s="65"/>
      <c r="CB85" s="65"/>
    </row>
    <row r="86" spans="1:82" ht="12.75" customHeight="1">
      <c r="A86" s="305"/>
      <c r="B86" s="299"/>
      <c r="C86" s="300"/>
      <c r="D86" s="300"/>
      <c r="E86" s="300"/>
      <c r="F86" s="300"/>
      <c r="G86" s="301"/>
      <c r="H86" s="201" t="s">
        <v>21</v>
      </c>
      <c r="I86" s="201"/>
      <c r="J86" s="232"/>
      <c r="K86" s="280" t="str">
        <f>IF($J86&lt;&gt;"",IF($AF86="0-",AP86,IF($AF86="+0",AV86,IF($AF86="+-",BB86,AJ86))),"")</f>
        <v/>
      </c>
      <c r="L86" s="292" t="str">
        <f>IF($J86&lt;&gt;"",IF($AF86="0-",AQ86,IF($AF86="+0",AW86,IF($AF86="+-",BC86,AK86))),"")</f>
        <v/>
      </c>
      <c r="M86" s="280" t="str">
        <f>IF($J86&lt;&gt;"",IF($AF86="0-",AR86,IF($AF86="+0",AX86,IF($AF86="+-",BD86,AL86))),"")</f>
        <v/>
      </c>
      <c r="N86" s="10"/>
      <c r="O86" s="6"/>
      <c r="P86" s="6"/>
      <c r="Q86" s="6"/>
      <c r="R86" s="6"/>
      <c r="S86" s="6"/>
      <c r="T86" s="6"/>
      <c r="U86" s="186"/>
      <c r="V86" s="186"/>
      <c r="W86" s="186"/>
      <c r="X86" s="186"/>
      <c r="Y86" s="6"/>
      <c r="Z86" s="6"/>
      <c r="AA86" s="6"/>
      <c r="AB86" s="186"/>
      <c r="AC86" s="187"/>
      <c r="AD86" s="59"/>
      <c r="AE86" s="67"/>
      <c r="AF86" s="272"/>
      <c r="AG86" s="270" t="str">
        <f>IF(AF86&lt;&gt;"",VLOOKUP(AF86,$AH$12:$AI$15,2),"")</f>
        <v/>
      </c>
      <c r="AH86"/>
      <c r="AI86"/>
      <c r="AJ86" s="54">
        <f>IF(AN86&gt;=12,DATEDIF(BK86,BN86,"y")+1,DATEDIF(BK86,BN86,"y"))</f>
        <v>0</v>
      </c>
      <c r="AK86" s="54">
        <f>IF(AN86&gt;=12,AN86-12,AN86)</f>
        <v>0</v>
      </c>
      <c r="AL86" s="55" t="str">
        <f>IF(AO86&lt;=15,"半",0)</f>
        <v>半</v>
      </c>
      <c r="AM86" s="51">
        <f>DATEDIF(BK86,BN86,"y")</f>
        <v>0</v>
      </c>
      <c r="AN86" s="52">
        <f>IF(AO86&gt;=16,DATEDIF(BK86,BN86,"ym")+1,DATEDIF(BK86,BN86,"ym"))</f>
        <v>0</v>
      </c>
      <c r="AO86" s="53">
        <f>DATEDIF(BK86,BN86,"md")</f>
        <v>14</v>
      </c>
      <c r="AP86" s="54" t="e">
        <f>IF(AT86&gt;=12,DATEDIF(BK86,BO86,"y")+1,DATEDIF(BK86,BO86,"y"))</f>
        <v>#NUM!</v>
      </c>
      <c r="AQ86" s="54" t="e">
        <f>IF(AT86&gt;=12,AT86-12,AT86)</f>
        <v>#NUM!</v>
      </c>
      <c r="AR86" s="55" t="e">
        <f>IF(AU86&lt;=15,"半",0)</f>
        <v>#NUM!</v>
      </c>
      <c r="AS86" s="51" t="e">
        <f>DATEDIF(BK86,BO86,"y")</f>
        <v>#NUM!</v>
      </c>
      <c r="AT86" s="52" t="e">
        <f>IF(AU86&gt;=16,DATEDIF(BK86,BO86,"ym")+1,DATEDIF(BK86,BO86,"ym"))</f>
        <v>#NUM!</v>
      </c>
      <c r="AU86" s="53" t="e">
        <f>DATEDIF(BK86,BO86,"md")</f>
        <v>#NUM!</v>
      </c>
      <c r="AV86" s="54" t="e">
        <f>IF(AZ86&gt;=12,DATEDIF(BL86,BN86,"y")+1,DATEDIF(BL86,BN86,"y"))</f>
        <v>#NUM!</v>
      </c>
      <c r="AW86" s="54" t="e">
        <f>IF(AZ86&gt;=12,AZ86-12,AZ86)</f>
        <v>#NUM!</v>
      </c>
      <c r="AX86" s="55" t="e">
        <f>IF(BA86&lt;=15,"半",0)</f>
        <v>#NUM!</v>
      </c>
      <c r="AY86" s="51" t="e">
        <f>DATEDIF(BL86,BN86,"y")</f>
        <v>#NUM!</v>
      </c>
      <c r="AZ86" s="52" t="e">
        <f>IF(BA86&gt;=16,DATEDIF(BL86,BN86,"ym")+1,DATEDIF(BL86,BN86,"ym"))</f>
        <v>#NUM!</v>
      </c>
      <c r="BA86" s="52" t="e">
        <f>DATEDIF(BL86,BN86,"md")</f>
        <v>#NUM!</v>
      </c>
      <c r="BB86" s="54" t="e">
        <f>IF(BF86&gt;=12,DATEDIF(BL86,BO86,"y")+1,DATEDIF(BL86,BO86,"y"))</f>
        <v>#NUM!</v>
      </c>
      <c r="BC86" s="54" t="e">
        <f>IF(BF86&gt;=12,BF86-12,BF86)</f>
        <v>#NUM!</v>
      </c>
      <c r="BD86" s="55" t="e">
        <f>IF(BG86&lt;=15,"半",0)</f>
        <v>#NUM!</v>
      </c>
      <c r="BE86" s="51" t="e">
        <f>DATEDIF(BL86,BO86,"y")</f>
        <v>#NUM!</v>
      </c>
      <c r="BF86" s="52" t="e">
        <f>IF(BG86&gt;=16,DATEDIF(BL86,BO86,"ym")+1,DATEDIF(BL86,BO86,"ym"))</f>
        <v>#NUM!</v>
      </c>
      <c r="BG86" s="53" t="e">
        <f>DATEDIF(BL86,BO86,"md")</f>
        <v>#NUM!</v>
      </c>
      <c r="BH86" s="52"/>
      <c r="BI86" s="59">
        <f>IF(J87="現在",$AG$5,J87)</f>
        <v>0</v>
      </c>
      <c r="BJ86" s="52">
        <v>14</v>
      </c>
      <c r="BK86" s="61">
        <f>IF(DAY(J86)&lt;=15,J86-DAY(J86)+1,J86-DAY(J86)+16)</f>
        <v>1</v>
      </c>
      <c r="BL86" s="61">
        <f>IF(DAY(BK86)=1,BK86+15,BU86)</f>
        <v>16</v>
      </c>
      <c r="BM86" s="62"/>
      <c r="BN86" s="181">
        <f>IF(CD86&gt;=16,CB86,IF(J87="現在",$AG$5-CD86+15,J87-CD86+15))</f>
        <v>15</v>
      </c>
      <c r="BO86" s="63">
        <f>IF(DAY(BN86)=15,BN86-DAY(BN86),BN86-DAY(BN86)+15)</f>
        <v>0</v>
      </c>
      <c r="BP86" s="62"/>
      <c r="BQ86" s="62"/>
      <c r="BR86" s="60">
        <f>YEAR(J86)</f>
        <v>1900</v>
      </c>
      <c r="BS86" s="64">
        <f>MONTH(J86)+1</f>
        <v>2</v>
      </c>
      <c r="BT86" s="65" t="str">
        <f>CONCATENATE(BR86,"/",BS86,"/",1)</f>
        <v>1900/2/1</v>
      </c>
      <c r="BU86" s="65">
        <f t="shared" si="0"/>
        <v>32</v>
      </c>
      <c r="BV86" s="65">
        <f>BT86-1</f>
        <v>31</v>
      </c>
      <c r="BW86" s="60">
        <f t="shared" si="1"/>
        <v>31</v>
      </c>
      <c r="BX86" s="60">
        <f>DAY(J86)</f>
        <v>0</v>
      </c>
      <c r="BY86" s="60">
        <f>YEAR(BI86)</f>
        <v>1900</v>
      </c>
      <c r="BZ86" s="64">
        <f>IF(MONTH(BI86)=12,MONTH(BI86)-12+1,MONTH(BI86)+1)</f>
        <v>2</v>
      </c>
      <c r="CA86" s="65" t="str">
        <f>IF(BZ86=1,CONCATENATE(BY86+1,"/",BZ86,"/",1),CONCATENATE(BY86,"/",BZ86,"/",1))</f>
        <v>1900/2/1</v>
      </c>
      <c r="CB86" s="65">
        <f t="shared" si="2"/>
        <v>31</v>
      </c>
      <c r="CC86" s="60">
        <f t="shared" si="3"/>
        <v>31</v>
      </c>
      <c r="CD86" s="60">
        <f>DAY(BI86)</f>
        <v>0</v>
      </c>
    </row>
    <row r="87" spans="1:82" ht="12.75" customHeight="1">
      <c r="A87" s="307"/>
      <c r="B87" s="302"/>
      <c r="C87" s="303"/>
      <c r="D87" s="303"/>
      <c r="E87" s="303"/>
      <c r="F87" s="303"/>
      <c r="G87" s="304"/>
      <c r="H87" s="3" t="s">
        <v>22</v>
      </c>
      <c r="I87" s="3"/>
      <c r="J87" s="231"/>
      <c r="K87" s="281"/>
      <c r="L87" s="293"/>
      <c r="M87" s="281"/>
      <c r="N87" s="10"/>
      <c r="O87" s="6"/>
      <c r="P87" s="6"/>
      <c r="Q87" s="6"/>
      <c r="R87" s="6"/>
      <c r="S87" s="6"/>
      <c r="T87" s="6"/>
      <c r="U87" s="186"/>
      <c r="V87" s="186"/>
      <c r="W87" s="186"/>
      <c r="X87" s="186"/>
      <c r="Y87" s="6"/>
      <c r="Z87" s="6"/>
      <c r="AA87" s="6"/>
      <c r="AB87" s="186"/>
      <c r="AC87" s="187"/>
      <c r="AD87" s="59"/>
      <c r="AE87" s="67"/>
      <c r="AF87" s="273"/>
      <c r="AG87" s="271"/>
      <c r="AH87"/>
      <c r="AI87"/>
      <c r="AJ87" s="75"/>
      <c r="AK87" s="75"/>
      <c r="AL87" s="76"/>
      <c r="AM87" s="51"/>
      <c r="AN87" s="52"/>
      <c r="AO87" s="53"/>
      <c r="AP87" s="75"/>
      <c r="AQ87" s="75"/>
      <c r="AR87" s="76"/>
      <c r="AS87" s="51"/>
      <c r="AT87" s="52"/>
      <c r="AU87" s="53"/>
      <c r="AV87" s="75"/>
      <c r="AW87" s="75"/>
      <c r="AX87" s="76"/>
      <c r="AY87" s="51"/>
      <c r="AZ87" s="52"/>
      <c r="BA87" s="52"/>
      <c r="BB87" s="75"/>
      <c r="BC87" s="75"/>
      <c r="BD87" s="76"/>
      <c r="BE87" s="51"/>
      <c r="BF87" s="52"/>
      <c r="BG87" s="53"/>
      <c r="BH87" s="52"/>
      <c r="BI87" s="59"/>
      <c r="BJ87" s="52"/>
      <c r="BK87" s="61"/>
      <c r="BL87" s="61"/>
      <c r="BM87" s="62"/>
      <c r="BN87" s="63"/>
      <c r="BO87" s="63"/>
      <c r="BP87" s="62"/>
      <c r="BQ87" s="62"/>
      <c r="BS87" s="64"/>
      <c r="BT87" s="65"/>
      <c r="BU87" s="65"/>
      <c r="BV87" s="65"/>
      <c r="BZ87" s="64"/>
      <c r="CA87" s="65"/>
      <c r="CB87" s="65"/>
    </row>
    <row r="88" spans="1:82" ht="12.75" customHeight="1">
      <c r="A88" s="305"/>
      <c r="B88" s="299"/>
      <c r="C88" s="300"/>
      <c r="D88" s="300"/>
      <c r="E88" s="300"/>
      <c r="F88" s="300"/>
      <c r="G88" s="301"/>
      <c r="H88" s="201" t="s">
        <v>21</v>
      </c>
      <c r="I88" s="201"/>
      <c r="J88" s="232"/>
      <c r="K88" s="280" t="str">
        <f>IF($J88&lt;&gt;"",IF($AF88="0-",AP88,IF($AF88="+0",AV88,IF($AF88="+-",BB88,AJ88))),"")</f>
        <v/>
      </c>
      <c r="L88" s="292" t="str">
        <f>IF($J88&lt;&gt;"",IF($AF88="0-",AQ88,IF($AF88="+0",AW88,IF($AF88="+-",BC88,AK88))),"")</f>
        <v/>
      </c>
      <c r="M88" s="280" t="str">
        <f>IF($J88&lt;&gt;"",IF($AF88="0-",AR88,IF($AF88="+0",AX88,IF($AF88="+-",BD88,AL88))),"")</f>
        <v/>
      </c>
      <c r="N88" s="10"/>
      <c r="O88" s="6"/>
      <c r="P88" s="6"/>
      <c r="Q88" s="6"/>
      <c r="R88" s="6"/>
      <c r="S88" s="6"/>
      <c r="T88" s="6"/>
      <c r="U88" s="186"/>
      <c r="V88" s="186"/>
      <c r="W88" s="186"/>
      <c r="X88" s="186"/>
      <c r="Y88" s="6"/>
      <c r="Z88" s="6"/>
      <c r="AA88" s="6"/>
      <c r="AB88" s="186"/>
      <c r="AC88" s="187"/>
      <c r="AD88" s="59"/>
      <c r="AE88" s="67"/>
      <c r="AF88" s="272"/>
      <c r="AG88" s="270" t="str">
        <f>IF(AF88&lt;&gt;"",VLOOKUP(AF88,$AH$12:$AI$15,2),"")</f>
        <v/>
      </c>
      <c r="AH88"/>
      <c r="AI88"/>
      <c r="AJ88" s="54">
        <f>IF(AN88&gt;=12,DATEDIF(BK88,BN88,"y")+1,DATEDIF(BK88,BN88,"y"))</f>
        <v>0</v>
      </c>
      <c r="AK88" s="54">
        <f>IF(AN88&gt;=12,AN88-12,AN88)</f>
        <v>0</v>
      </c>
      <c r="AL88" s="55" t="str">
        <f>IF(AO88&lt;=15,"半",0)</f>
        <v>半</v>
      </c>
      <c r="AM88" s="51">
        <f>DATEDIF(BK88,BN88,"y")</f>
        <v>0</v>
      </c>
      <c r="AN88" s="52">
        <f>IF(AO88&gt;=16,DATEDIF(BK88,BN88,"ym")+1,DATEDIF(BK88,BN88,"ym"))</f>
        <v>0</v>
      </c>
      <c r="AO88" s="53">
        <f>DATEDIF(BK88,BN88,"md")</f>
        <v>14</v>
      </c>
      <c r="AP88" s="54" t="e">
        <f>IF(AT88&gt;=12,DATEDIF(BK88,BO88,"y")+1,DATEDIF(BK88,BO88,"y"))</f>
        <v>#NUM!</v>
      </c>
      <c r="AQ88" s="54" t="e">
        <f>IF(AT88&gt;=12,AT88-12,AT88)</f>
        <v>#NUM!</v>
      </c>
      <c r="AR88" s="55" t="e">
        <f>IF(AU88&lt;=15,"半",0)</f>
        <v>#NUM!</v>
      </c>
      <c r="AS88" s="51" t="e">
        <f>DATEDIF(BK88,BO88,"y")</f>
        <v>#NUM!</v>
      </c>
      <c r="AT88" s="52" t="e">
        <f>IF(AU88&gt;=16,DATEDIF(BK88,BO88,"ym")+1,DATEDIF(BK88,BO88,"ym"))</f>
        <v>#NUM!</v>
      </c>
      <c r="AU88" s="53" t="e">
        <f>DATEDIF(BK88,BO88,"md")</f>
        <v>#NUM!</v>
      </c>
      <c r="AV88" s="54" t="e">
        <f>IF(AZ88&gt;=12,DATEDIF(BL88,BN88,"y")+1,DATEDIF(BL88,BN88,"y"))</f>
        <v>#NUM!</v>
      </c>
      <c r="AW88" s="54" t="e">
        <f>IF(AZ88&gt;=12,AZ88-12,AZ88)</f>
        <v>#NUM!</v>
      </c>
      <c r="AX88" s="55" t="e">
        <f>IF(BA88&lt;=15,"半",0)</f>
        <v>#NUM!</v>
      </c>
      <c r="AY88" s="51" t="e">
        <f>DATEDIF(BL88,BN88,"y")</f>
        <v>#NUM!</v>
      </c>
      <c r="AZ88" s="52" t="e">
        <f>IF(BA88&gt;=16,DATEDIF(BL88,BN88,"ym")+1,DATEDIF(BL88,BN88,"ym"))</f>
        <v>#NUM!</v>
      </c>
      <c r="BA88" s="52" t="e">
        <f>DATEDIF(BL88,BN88,"md")</f>
        <v>#NUM!</v>
      </c>
      <c r="BB88" s="54" t="e">
        <f>IF(BF88&gt;=12,DATEDIF(BL88,BO88,"y")+1,DATEDIF(BL88,BO88,"y"))</f>
        <v>#NUM!</v>
      </c>
      <c r="BC88" s="54" t="e">
        <f>IF(BF88&gt;=12,BF88-12,BF88)</f>
        <v>#NUM!</v>
      </c>
      <c r="BD88" s="55" t="e">
        <f>IF(BG88&lt;=15,"半",0)</f>
        <v>#NUM!</v>
      </c>
      <c r="BE88" s="51" t="e">
        <f>DATEDIF(BL88,BO88,"y")</f>
        <v>#NUM!</v>
      </c>
      <c r="BF88" s="52" t="e">
        <f>IF(BG88&gt;=16,DATEDIF(BL88,BO88,"ym")+1,DATEDIF(BL88,BO88,"ym"))</f>
        <v>#NUM!</v>
      </c>
      <c r="BG88" s="53" t="e">
        <f>DATEDIF(BL88,BO88,"md")</f>
        <v>#NUM!</v>
      </c>
      <c r="BH88" s="52"/>
      <c r="BI88" s="59">
        <f>IF(J89="現在",$AG$5,J89)</f>
        <v>0</v>
      </c>
      <c r="BJ88" s="52">
        <v>15</v>
      </c>
      <c r="BK88" s="61">
        <f>IF(DAY(J88)&lt;=15,J88-DAY(J88)+1,J88-DAY(J88)+16)</f>
        <v>1</v>
      </c>
      <c r="BL88" s="61">
        <f>IF(DAY(BK88)=1,BK88+15,BU88)</f>
        <v>16</v>
      </c>
      <c r="BM88" s="62"/>
      <c r="BN88" s="181">
        <f>IF(CD88&gt;=16,CB88,IF(J89="現在",$AG$5-CD88+15,J89-CD88+15))</f>
        <v>15</v>
      </c>
      <c r="BO88" s="63">
        <f>IF(DAY(BN88)=15,BN88-DAY(BN88),BN88-DAY(BN88)+15)</f>
        <v>0</v>
      </c>
      <c r="BP88" s="62"/>
      <c r="BQ88" s="62"/>
      <c r="BR88" s="60">
        <f>YEAR(J88)</f>
        <v>1900</v>
      </c>
      <c r="BS88" s="64">
        <f>MONTH(J88)+1</f>
        <v>2</v>
      </c>
      <c r="BT88" s="65" t="str">
        <f>CONCATENATE(BR88,"/",BS88,"/",1)</f>
        <v>1900/2/1</v>
      </c>
      <c r="BU88" s="65">
        <f t="shared" si="0"/>
        <v>32</v>
      </c>
      <c r="BV88" s="65">
        <f>BT88-1</f>
        <v>31</v>
      </c>
      <c r="BW88" s="60">
        <f t="shared" si="1"/>
        <v>31</v>
      </c>
      <c r="BX88" s="60">
        <f>DAY(J88)</f>
        <v>0</v>
      </c>
      <c r="BY88" s="60">
        <f>YEAR(BI88)</f>
        <v>1900</v>
      </c>
      <c r="BZ88" s="64">
        <f>IF(MONTH(BI88)=12,MONTH(BI88)-12+1,MONTH(BI88)+1)</f>
        <v>2</v>
      </c>
      <c r="CA88" s="65" t="str">
        <f>IF(BZ88=1,CONCATENATE(BY88+1,"/",BZ88,"/",1),CONCATENATE(BY88,"/",BZ88,"/",1))</f>
        <v>1900/2/1</v>
      </c>
      <c r="CB88" s="65">
        <f t="shared" si="2"/>
        <v>31</v>
      </c>
      <c r="CC88" s="60">
        <f t="shared" si="3"/>
        <v>31</v>
      </c>
      <c r="CD88" s="60">
        <f>DAY(BI88)</f>
        <v>0</v>
      </c>
    </row>
    <row r="89" spans="1:82" ht="12.75" customHeight="1">
      <c r="A89" s="307"/>
      <c r="B89" s="302"/>
      <c r="C89" s="303"/>
      <c r="D89" s="303"/>
      <c r="E89" s="303"/>
      <c r="F89" s="303"/>
      <c r="G89" s="304"/>
      <c r="H89" s="3" t="s">
        <v>22</v>
      </c>
      <c r="I89" s="3"/>
      <c r="J89" s="231"/>
      <c r="K89" s="281"/>
      <c r="L89" s="293"/>
      <c r="M89" s="281"/>
      <c r="N89" s="10"/>
      <c r="O89" s="6"/>
      <c r="P89" s="6"/>
      <c r="Q89" s="6"/>
      <c r="R89" s="6"/>
      <c r="S89" s="6"/>
      <c r="T89" s="6"/>
      <c r="U89" s="186"/>
      <c r="V89" s="186"/>
      <c r="W89" s="186"/>
      <c r="X89" s="186"/>
      <c r="Y89" s="6"/>
      <c r="Z89" s="6"/>
      <c r="AA89" s="6"/>
      <c r="AB89" s="186"/>
      <c r="AC89" s="187"/>
      <c r="AD89" s="59"/>
      <c r="AE89" s="67"/>
      <c r="AF89" s="273"/>
      <c r="AG89" s="271"/>
      <c r="AH89"/>
      <c r="AI89"/>
      <c r="AJ89" s="75"/>
      <c r="AK89" s="75"/>
      <c r="AL89" s="76"/>
      <c r="AM89" s="51"/>
      <c r="AN89" s="52"/>
      <c r="AO89" s="53"/>
      <c r="AP89" s="75"/>
      <c r="AQ89" s="75"/>
      <c r="AR89" s="76"/>
      <c r="AS89" s="51"/>
      <c r="AT89" s="52"/>
      <c r="AU89" s="53"/>
      <c r="AV89" s="75"/>
      <c r="AW89" s="75"/>
      <c r="AX89" s="76"/>
      <c r="AY89" s="51"/>
      <c r="AZ89" s="52"/>
      <c r="BA89" s="52"/>
      <c r="BB89" s="75"/>
      <c r="BC89" s="75"/>
      <c r="BD89" s="76"/>
      <c r="BE89" s="51"/>
      <c r="BF89" s="52"/>
      <c r="BG89" s="53"/>
      <c r="BH89" s="52"/>
      <c r="BI89" s="59"/>
      <c r="BJ89" s="52"/>
      <c r="BK89" s="61"/>
      <c r="BL89" s="61"/>
      <c r="BM89" s="62"/>
      <c r="BN89" s="63"/>
      <c r="BO89" s="63"/>
      <c r="BP89" s="62"/>
      <c r="BQ89" s="62"/>
      <c r="BS89" s="64"/>
      <c r="BT89" s="65"/>
      <c r="BU89" s="65"/>
      <c r="BV89" s="65"/>
      <c r="BZ89" s="64"/>
      <c r="CA89" s="65"/>
      <c r="CB89" s="65"/>
    </row>
    <row r="90" spans="1:82" ht="12.75" customHeight="1">
      <c r="A90" s="305"/>
      <c r="B90" s="299"/>
      <c r="C90" s="300"/>
      <c r="D90" s="300"/>
      <c r="E90" s="300"/>
      <c r="F90" s="300"/>
      <c r="G90" s="301"/>
      <c r="H90" s="201" t="s">
        <v>21</v>
      </c>
      <c r="I90" s="201"/>
      <c r="J90" s="232"/>
      <c r="K90" s="280" t="str">
        <f>IF($J90&lt;&gt;"",IF($AF90="0-",AP90,IF($AF90="+0",AV90,IF($AF90="+-",BB90,AJ90))),"")</f>
        <v/>
      </c>
      <c r="L90" s="292" t="str">
        <f>IF($J90&lt;&gt;"",IF($AF90="0-",AQ90,IF($AF90="+0",AW90,IF($AF90="+-",BC90,AK90))),"")</f>
        <v/>
      </c>
      <c r="M90" s="280" t="str">
        <f>IF($J90&lt;&gt;"",IF($AF90="0-",AR90,IF($AF90="+0",AX90,IF($AF90="+-",BD90,AL90))),"")</f>
        <v/>
      </c>
      <c r="N90" s="10"/>
      <c r="O90" s="6"/>
      <c r="P90" s="6"/>
      <c r="Q90" s="6"/>
      <c r="R90" s="6"/>
      <c r="S90" s="6"/>
      <c r="T90" s="6"/>
      <c r="U90" s="186"/>
      <c r="V90" s="186"/>
      <c r="W90" s="186"/>
      <c r="X90" s="186"/>
      <c r="Y90" s="6"/>
      <c r="Z90" s="6"/>
      <c r="AA90" s="6"/>
      <c r="AB90" s="186"/>
      <c r="AC90" s="187"/>
      <c r="AD90" s="59"/>
      <c r="AE90" s="67"/>
      <c r="AF90" s="272"/>
      <c r="AG90" s="270" t="str">
        <f>IF(AF90&lt;&gt;"",VLOOKUP(AF90,$AH$12:$AI$15,2),"")</f>
        <v/>
      </c>
      <c r="AH90"/>
      <c r="AI90"/>
      <c r="AJ90" s="54">
        <f>IF(AN90&gt;=12,DATEDIF(BK90,BN90,"y")+1,DATEDIF(BK90,BN90,"y"))</f>
        <v>0</v>
      </c>
      <c r="AK90" s="54">
        <f>IF(AN90&gt;=12,AN90-12,AN90)</f>
        <v>0</v>
      </c>
      <c r="AL90" s="55" t="str">
        <f>IF(AO90&lt;=15,"半",0)</f>
        <v>半</v>
      </c>
      <c r="AM90" s="51">
        <f>DATEDIF(BK90,BN90,"y")</f>
        <v>0</v>
      </c>
      <c r="AN90" s="52">
        <f>IF(AO90&gt;=16,DATEDIF(BK90,BN90,"ym")+1,DATEDIF(BK90,BN90,"ym"))</f>
        <v>0</v>
      </c>
      <c r="AO90" s="53">
        <f>DATEDIF(BK90,BN90,"md")</f>
        <v>14</v>
      </c>
      <c r="AP90" s="54" t="e">
        <f>IF(AT90&gt;=12,DATEDIF(BK90,BO90,"y")+1,DATEDIF(BK90,BO90,"y"))</f>
        <v>#NUM!</v>
      </c>
      <c r="AQ90" s="54" t="e">
        <f>IF(AT90&gt;=12,AT90-12,AT90)</f>
        <v>#NUM!</v>
      </c>
      <c r="AR90" s="55" t="e">
        <f>IF(AU90&lt;=15,"半",0)</f>
        <v>#NUM!</v>
      </c>
      <c r="AS90" s="51" t="e">
        <f>DATEDIF(BK90,BO90,"y")</f>
        <v>#NUM!</v>
      </c>
      <c r="AT90" s="52" t="e">
        <f>IF(AU90&gt;=16,DATEDIF(BK90,BO90,"ym")+1,DATEDIF(BK90,BO90,"ym"))</f>
        <v>#NUM!</v>
      </c>
      <c r="AU90" s="53" t="e">
        <f>DATEDIF(BK90,BO90,"md")</f>
        <v>#NUM!</v>
      </c>
      <c r="AV90" s="54" t="e">
        <f>IF(AZ90&gt;=12,DATEDIF(BL90,BN90,"y")+1,DATEDIF(BL90,BN90,"y"))</f>
        <v>#NUM!</v>
      </c>
      <c r="AW90" s="54" t="e">
        <f>IF(AZ90&gt;=12,AZ90-12,AZ90)</f>
        <v>#NUM!</v>
      </c>
      <c r="AX90" s="55" t="e">
        <f>IF(BA90&lt;=15,"半",0)</f>
        <v>#NUM!</v>
      </c>
      <c r="AY90" s="51" t="e">
        <f>DATEDIF(BL90,BN90,"y")</f>
        <v>#NUM!</v>
      </c>
      <c r="AZ90" s="52" t="e">
        <f>IF(BA90&gt;=16,DATEDIF(BL90,BN90,"ym")+1,DATEDIF(BL90,BN90,"ym"))</f>
        <v>#NUM!</v>
      </c>
      <c r="BA90" s="52" t="e">
        <f>DATEDIF(BL90,BN90,"md")</f>
        <v>#NUM!</v>
      </c>
      <c r="BB90" s="54" t="e">
        <f>IF(BF90&gt;=12,DATEDIF(BL90,BO90,"y")+1,DATEDIF(BL90,BO90,"y"))</f>
        <v>#NUM!</v>
      </c>
      <c r="BC90" s="54" t="e">
        <f>IF(BF90&gt;=12,BF90-12,BF90)</f>
        <v>#NUM!</v>
      </c>
      <c r="BD90" s="55" t="e">
        <f>IF(BG90&lt;=15,"半",0)</f>
        <v>#NUM!</v>
      </c>
      <c r="BE90" s="51" t="e">
        <f>DATEDIF(BL90,BO90,"y")</f>
        <v>#NUM!</v>
      </c>
      <c r="BF90" s="52" t="e">
        <f>IF(BG90&gt;=16,DATEDIF(BL90,BO90,"ym")+1,DATEDIF(BL90,BO90,"ym"))</f>
        <v>#NUM!</v>
      </c>
      <c r="BG90" s="53" t="e">
        <f>DATEDIF(BL90,BO90,"md")</f>
        <v>#NUM!</v>
      </c>
      <c r="BH90" s="52"/>
      <c r="BI90" s="59">
        <f>IF(J91="現在",$AG$5,J91)</f>
        <v>0</v>
      </c>
      <c r="BJ90" s="52">
        <v>16</v>
      </c>
      <c r="BK90" s="61">
        <f>IF(DAY(J90)&lt;=15,J90-DAY(J90)+1,J90-DAY(J90)+16)</f>
        <v>1</v>
      </c>
      <c r="BL90" s="61">
        <f>IF(DAY(BK90)=1,BK90+15,BU90)</f>
        <v>16</v>
      </c>
      <c r="BM90" s="62"/>
      <c r="BN90" s="181">
        <f>IF(CD90&gt;=16,CB90,IF(J91="現在",$AG$5-CD90+15,J91-CD90+15))</f>
        <v>15</v>
      </c>
      <c r="BO90" s="63">
        <f>IF(DAY(BN90)=15,BN90-DAY(BN90),BN90-DAY(BN90)+15)</f>
        <v>0</v>
      </c>
      <c r="BP90" s="62"/>
      <c r="BQ90" s="62"/>
      <c r="BR90" s="60">
        <f>YEAR(J90)</f>
        <v>1900</v>
      </c>
      <c r="BS90" s="64">
        <f>MONTH(J90)+1</f>
        <v>2</v>
      </c>
      <c r="BT90" s="65" t="str">
        <f>CONCATENATE(BR90,"/",BS90,"/",1)</f>
        <v>1900/2/1</v>
      </c>
      <c r="BU90" s="65">
        <f t="shared" si="0"/>
        <v>32</v>
      </c>
      <c r="BV90" s="65">
        <f>BT90-1</f>
        <v>31</v>
      </c>
      <c r="BW90" s="60">
        <f t="shared" si="1"/>
        <v>31</v>
      </c>
      <c r="BX90" s="60">
        <f>DAY(J90)</f>
        <v>0</v>
      </c>
      <c r="BY90" s="60">
        <f>YEAR(BI90)</f>
        <v>1900</v>
      </c>
      <c r="BZ90" s="64">
        <f>IF(MONTH(BI90)=12,MONTH(BI90)-12+1,MONTH(BI90)+1)</f>
        <v>2</v>
      </c>
      <c r="CA90" s="65" t="str">
        <f>IF(BZ90=1,CONCATENATE(BY90+1,"/",BZ90,"/",1),CONCATENATE(BY90,"/",BZ90,"/",1))</f>
        <v>1900/2/1</v>
      </c>
      <c r="CB90" s="65">
        <f t="shared" si="2"/>
        <v>31</v>
      </c>
      <c r="CC90" s="60">
        <f t="shared" si="3"/>
        <v>31</v>
      </c>
      <c r="CD90" s="60">
        <f>DAY(BI90)</f>
        <v>0</v>
      </c>
    </row>
    <row r="91" spans="1:82" ht="12.75" customHeight="1">
      <c r="A91" s="307"/>
      <c r="B91" s="302"/>
      <c r="C91" s="303"/>
      <c r="D91" s="303"/>
      <c r="E91" s="303"/>
      <c r="F91" s="303"/>
      <c r="G91" s="304"/>
      <c r="H91" s="3" t="s">
        <v>22</v>
      </c>
      <c r="I91" s="3"/>
      <c r="J91" s="231"/>
      <c r="K91" s="281"/>
      <c r="L91" s="293"/>
      <c r="M91" s="281"/>
      <c r="N91" s="45"/>
      <c r="O91" s="72"/>
      <c r="P91" s="72"/>
      <c r="Q91" s="72"/>
      <c r="R91" s="72"/>
      <c r="S91" s="72"/>
      <c r="T91" s="72"/>
      <c r="U91" s="99"/>
      <c r="V91" s="99"/>
      <c r="W91" s="99"/>
      <c r="X91" s="99"/>
      <c r="Y91" s="72"/>
      <c r="Z91" s="72"/>
      <c r="AA91" s="72"/>
      <c r="AB91" s="99"/>
      <c r="AC91" s="188"/>
      <c r="AD91" s="73"/>
      <c r="AE91" s="67"/>
      <c r="AF91" s="273"/>
      <c r="AG91" s="271"/>
      <c r="AH91"/>
      <c r="AI91"/>
      <c r="AJ91" s="75"/>
      <c r="AK91" s="75"/>
      <c r="AL91" s="76"/>
      <c r="AM91" s="51"/>
      <c r="AN91" s="52"/>
      <c r="AO91" s="53"/>
      <c r="AP91" s="75"/>
      <c r="AQ91" s="75"/>
      <c r="AR91" s="76"/>
      <c r="AS91" s="51"/>
      <c r="AT91" s="52"/>
      <c r="AU91" s="53"/>
      <c r="AV91" s="75"/>
      <c r="AW91" s="75"/>
      <c r="AX91" s="76"/>
      <c r="AY91" s="51"/>
      <c r="AZ91" s="52"/>
      <c r="BA91" s="52"/>
      <c r="BB91" s="75"/>
      <c r="BC91" s="75"/>
      <c r="BD91" s="76"/>
      <c r="BE91" s="51"/>
      <c r="BF91" s="52"/>
      <c r="BG91" s="53"/>
      <c r="BH91" s="52"/>
      <c r="BI91" s="59"/>
      <c r="BJ91" s="52"/>
      <c r="BK91" s="61"/>
      <c r="BL91" s="61"/>
      <c r="BM91" s="62"/>
      <c r="BN91" s="63"/>
      <c r="BO91" s="63"/>
      <c r="BP91" s="62"/>
      <c r="BQ91" s="62"/>
      <c r="BS91" s="64"/>
      <c r="BT91" s="65"/>
      <c r="BU91" s="65"/>
      <c r="BV91" s="65"/>
      <c r="BZ91" s="64"/>
      <c r="CA91" s="65"/>
      <c r="CB91" s="65"/>
    </row>
    <row r="92" spans="1:82" ht="12.75" customHeight="1">
      <c r="A92" s="305"/>
      <c r="B92" s="299"/>
      <c r="C92" s="300"/>
      <c r="D92" s="300"/>
      <c r="E92" s="300"/>
      <c r="F92" s="300"/>
      <c r="G92" s="301"/>
      <c r="H92" s="201" t="s">
        <v>21</v>
      </c>
      <c r="I92" s="201"/>
      <c r="J92" s="232"/>
      <c r="K92" s="280" t="str">
        <f>IF($J92&lt;&gt;"",IF($AF92="0-",AP92,IF($AF92="+0",AV92,IF($AF92="+-",BB92,AJ92))),"")</f>
        <v/>
      </c>
      <c r="L92" s="292" t="str">
        <f>IF($J92&lt;&gt;"",IF($AF92="0-",AQ92,IF($AF92="+0",AW92,IF($AF92="+-",BC92,AK92))),"")</f>
        <v/>
      </c>
      <c r="M92" s="280" t="str">
        <f>IF($J92&lt;&gt;"",IF($AF92="0-",AR92,IF($AF92="+0",AX92,IF($AF92="+-",BD92,AL92))),"")</f>
        <v/>
      </c>
      <c r="N92" s="10"/>
      <c r="O92" s="6"/>
      <c r="P92" s="6"/>
      <c r="Q92" s="6"/>
      <c r="R92" s="6"/>
      <c r="S92" s="6"/>
      <c r="T92" s="6"/>
      <c r="U92" s="186"/>
      <c r="V92" s="186"/>
      <c r="W92" s="186"/>
      <c r="X92" s="186"/>
      <c r="Y92" s="6"/>
      <c r="Z92" s="6"/>
      <c r="AA92" s="6"/>
      <c r="AB92" s="186"/>
      <c r="AC92" s="187"/>
      <c r="AD92" s="59"/>
      <c r="AE92" s="67"/>
      <c r="AF92" s="272"/>
      <c r="AG92" s="270" t="str">
        <f>IF(AF92&lt;&gt;"",VLOOKUP(AF92,$AH$12:$AI$15,2),"")</f>
        <v/>
      </c>
      <c r="AH92"/>
      <c r="AI92"/>
      <c r="AJ92" s="54">
        <f>IF(AN92&gt;=12,DATEDIF(BK92,BN92,"y")+1,DATEDIF(BK92,BN92,"y"))</f>
        <v>0</v>
      </c>
      <c r="AK92" s="54">
        <f>IF(AN92&gt;=12,AN92-12,AN92)</f>
        <v>0</v>
      </c>
      <c r="AL92" s="55" t="str">
        <f>IF(AO92&lt;=15,"半",0)</f>
        <v>半</v>
      </c>
      <c r="AM92" s="51">
        <f>DATEDIF(BK92,BN92,"y")</f>
        <v>0</v>
      </c>
      <c r="AN92" s="52">
        <f>IF(AO92&gt;=16,DATEDIF(BK92,BN92,"ym")+1,DATEDIF(BK92,BN92,"ym"))</f>
        <v>0</v>
      </c>
      <c r="AO92" s="53">
        <f>DATEDIF(BK92,BN92,"md")</f>
        <v>14</v>
      </c>
      <c r="AP92" s="54" t="e">
        <f>IF(AT92&gt;=12,DATEDIF(BK92,BO92,"y")+1,DATEDIF(BK92,BO92,"y"))</f>
        <v>#NUM!</v>
      </c>
      <c r="AQ92" s="54" t="e">
        <f>IF(AT92&gt;=12,AT92-12,AT92)</f>
        <v>#NUM!</v>
      </c>
      <c r="AR92" s="55" t="e">
        <f>IF(AU92&lt;=15,"半",0)</f>
        <v>#NUM!</v>
      </c>
      <c r="AS92" s="51" t="e">
        <f>DATEDIF(BK92,BO92,"y")</f>
        <v>#NUM!</v>
      </c>
      <c r="AT92" s="52" t="e">
        <f>IF(AU92&gt;=16,DATEDIF(BK92,BO92,"ym")+1,DATEDIF(BK92,BO92,"ym"))</f>
        <v>#NUM!</v>
      </c>
      <c r="AU92" s="53" t="e">
        <f>DATEDIF(BK92,BO92,"md")</f>
        <v>#NUM!</v>
      </c>
      <c r="AV92" s="54" t="e">
        <f>IF(AZ92&gt;=12,DATEDIF(BL92,BN92,"y")+1,DATEDIF(BL92,BN92,"y"))</f>
        <v>#NUM!</v>
      </c>
      <c r="AW92" s="54" t="e">
        <f>IF(AZ92&gt;=12,AZ92-12,AZ92)</f>
        <v>#NUM!</v>
      </c>
      <c r="AX92" s="55" t="e">
        <f>IF(BA92&lt;=15,"半",0)</f>
        <v>#NUM!</v>
      </c>
      <c r="AY92" s="51" t="e">
        <f>DATEDIF(BL92,BN92,"y")</f>
        <v>#NUM!</v>
      </c>
      <c r="AZ92" s="52" t="e">
        <f>IF(BA92&gt;=16,DATEDIF(BL92,BN92,"ym")+1,DATEDIF(BL92,BN92,"ym"))</f>
        <v>#NUM!</v>
      </c>
      <c r="BA92" s="52" t="e">
        <f>DATEDIF(BL92,BN92,"md")</f>
        <v>#NUM!</v>
      </c>
      <c r="BB92" s="54" t="e">
        <f>IF(BF92&gt;=12,DATEDIF(BL92,BO92,"y")+1,DATEDIF(BL92,BO92,"y"))</f>
        <v>#NUM!</v>
      </c>
      <c r="BC92" s="54" t="e">
        <f>IF(BF92&gt;=12,BF92-12,BF92)</f>
        <v>#NUM!</v>
      </c>
      <c r="BD92" s="55" t="e">
        <f>IF(BG92&lt;=15,"半",0)</f>
        <v>#NUM!</v>
      </c>
      <c r="BE92" s="51" t="e">
        <f>DATEDIF(BL92,BO92,"y")</f>
        <v>#NUM!</v>
      </c>
      <c r="BF92" s="52" t="e">
        <f>IF(BG92&gt;=16,DATEDIF(BL92,BO92,"ym")+1,DATEDIF(BL92,BO92,"ym"))</f>
        <v>#NUM!</v>
      </c>
      <c r="BG92" s="53" t="e">
        <f>DATEDIF(BL92,BO92,"md")</f>
        <v>#NUM!</v>
      </c>
      <c r="BH92" s="52"/>
      <c r="BI92" s="59">
        <f>IF(J93="現在",$AG$5,J93)</f>
        <v>0</v>
      </c>
      <c r="BJ92" s="52">
        <v>17</v>
      </c>
      <c r="BK92" s="61">
        <f>IF(DAY(J92)&lt;=15,J92-DAY(J92)+1,J92-DAY(J92)+16)</f>
        <v>1</v>
      </c>
      <c r="BL92" s="61">
        <f>IF(DAY(BK92)=1,BK92+15,BU92)</f>
        <v>16</v>
      </c>
      <c r="BM92" s="62"/>
      <c r="BN92" s="181">
        <f>IF(CD92&gt;=16,CB92,IF(J93="現在",$AG$5-CD92+15,J93-CD92+15))</f>
        <v>15</v>
      </c>
      <c r="BO92" s="63">
        <f>IF(DAY(BN92)=15,BN92-DAY(BN92),BN92-DAY(BN92)+15)</f>
        <v>0</v>
      </c>
      <c r="BP92" s="62"/>
      <c r="BQ92" s="62"/>
      <c r="BR92" s="60">
        <f>YEAR(J92)</f>
        <v>1900</v>
      </c>
      <c r="BS92" s="64">
        <f>MONTH(J92)+1</f>
        <v>2</v>
      </c>
      <c r="BT92" s="65" t="str">
        <f>CONCATENATE(BR92,"/",BS92,"/",1)</f>
        <v>1900/2/1</v>
      </c>
      <c r="BU92" s="65">
        <f t="shared" si="0"/>
        <v>32</v>
      </c>
      <c r="BV92" s="65">
        <f>BT92-1</f>
        <v>31</v>
      </c>
      <c r="BW92" s="60">
        <f t="shared" si="1"/>
        <v>31</v>
      </c>
      <c r="BX92" s="60">
        <f>DAY(J92)</f>
        <v>0</v>
      </c>
      <c r="BY92" s="60">
        <f>YEAR(BI92)</f>
        <v>1900</v>
      </c>
      <c r="BZ92" s="64">
        <f>IF(MONTH(BI92)=12,MONTH(BI92)-12+1,MONTH(BI92)+1)</f>
        <v>2</v>
      </c>
      <c r="CA92" s="65" t="str">
        <f>IF(BZ92=1,CONCATENATE(BY92+1,"/",BZ92,"/",1),CONCATENATE(BY92,"/",BZ92,"/",1))</f>
        <v>1900/2/1</v>
      </c>
      <c r="CB92" s="65">
        <f t="shared" si="2"/>
        <v>31</v>
      </c>
      <c r="CC92" s="60">
        <f t="shared" si="3"/>
        <v>31</v>
      </c>
      <c r="CD92" s="60">
        <f>DAY(BI92)</f>
        <v>0</v>
      </c>
    </row>
    <row r="93" spans="1:82" ht="12.75" customHeight="1">
      <c r="A93" s="307"/>
      <c r="B93" s="302"/>
      <c r="C93" s="303"/>
      <c r="D93" s="303"/>
      <c r="E93" s="303"/>
      <c r="F93" s="303"/>
      <c r="G93" s="304"/>
      <c r="H93" s="3" t="s">
        <v>22</v>
      </c>
      <c r="I93" s="3"/>
      <c r="J93" s="231"/>
      <c r="K93" s="281"/>
      <c r="L93" s="293"/>
      <c r="M93" s="281"/>
      <c r="N93" s="10"/>
      <c r="O93" s="6"/>
      <c r="P93" s="6"/>
      <c r="Q93" s="6"/>
      <c r="R93" s="6"/>
      <c r="S93" s="6"/>
      <c r="T93" s="6"/>
      <c r="U93" s="186"/>
      <c r="V93" s="186"/>
      <c r="W93" s="186"/>
      <c r="X93" s="186"/>
      <c r="Y93" s="6"/>
      <c r="Z93" s="6"/>
      <c r="AA93" s="6"/>
      <c r="AB93" s="186"/>
      <c r="AC93" s="187"/>
      <c r="AD93" s="59"/>
      <c r="AE93" s="67"/>
      <c r="AF93" s="273"/>
      <c r="AG93" s="271"/>
      <c r="AH93"/>
      <c r="AI93"/>
      <c r="AJ93" s="75"/>
      <c r="AK93" s="75"/>
      <c r="AL93" s="76"/>
      <c r="AM93" s="51"/>
      <c r="AN93" s="52"/>
      <c r="AO93" s="53"/>
      <c r="AP93" s="75"/>
      <c r="AQ93" s="75"/>
      <c r="AR93" s="76"/>
      <c r="AS93" s="51"/>
      <c r="AT93" s="52"/>
      <c r="AU93" s="53"/>
      <c r="AV93" s="75"/>
      <c r="AW93" s="75"/>
      <c r="AX93" s="76"/>
      <c r="AY93" s="51"/>
      <c r="AZ93" s="52"/>
      <c r="BA93" s="52"/>
      <c r="BB93" s="75"/>
      <c r="BC93" s="75"/>
      <c r="BD93" s="76"/>
      <c r="BE93" s="51"/>
      <c r="BF93" s="52"/>
      <c r="BG93" s="53"/>
      <c r="BH93" s="52"/>
      <c r="BI93" s="59"/>
      <c r="BJ93" s="52"/>
      <c r="BK93" s="61"/>
      <c r="BL93" s="61"/>
      <c r="BM93" s="62"/>
      <c r="BN93" s="63"/>
      <c r="BO93" s="63"/>
      <c r="BP93" s="62"/>
      <c r="BQ93" s="62"/>
      <c r="BS93" s="64"/>
      <c r="BT93" s="65"/>
      <c r="BU93" s="65"/>
      <c r="BV93" s="65"/>
      <c r="BZ93" s="64"/>
      <c r="CA93" s="65"/>
      <c r="CB93" s="65"/>
    </row>
    <row r="94" spans="1:82" ht="12.75" customHeight="1">
      <c r="A94" s="305"/>
      <c r="B94" s="299"/>
      <c r="C94" s="300"/>
      <c r="D94" s="300"/>
      <c r="E94" s="300"/>
      <c r="F94" s="300"/>
      <c r="G94" s="301"/>
      <c r="H94" s="201" t="s">
        <v>21</v>
      </c>
      <c r="I94" s="201"/>
      <c r="J94" s="232"/>
      <c r="K94" s="280" t="str">
        <f>IF($J94&lt;&gt;"",IF($AF94="0-",AP94,IF($AF94="+0",AV94,IF($AF94="+-",BB94,AJ94))),"")</f>
        <v/>
      </c>
      <c r="L94" s="292" t="str">
        <f>IF($J94&lt;&gt;"",IF($AF94="0-",AQ94,IF($AF94="+0",AW94,IF($AF94="+-",BC94,AK94))),"")</f>
        <v/>
      </c>
      <c r="M94" s="280" t="str">
        <f>IF($J94&lt;&gt;"",IF($AF94="0-",AR94,IF($AF94="+0",AX94,IF($AF94="+-",BD94,AL94))),"")</f>
        <v/>
      </c>
      <c r="N94" s="10"/>
      <c r="O94" s="6"/>
      <c r="P94" s="6"/>
      <c r="Q94" s="6"/>
      <c r="R94" s="6"/>
      <c r="S94" s="6"/>
      <c r="T94" s="6"/>
      <c r="U94" s="186"/>
      <c r="V94" s="186"/>
      <c r="W94" s="186"/>
      <c r="X94" s="186"/>
      <c r="Y94" s="6"/>
      <c r="Z94" s="6"/>
      <c r="AA94" s="6"/>
      <c r="AB94" s="186"/>
      <c r="AC94" s="187"/>
      <c r="AD94" s="59"/>
      <c r="AE94" s="67"/>
      <c r="AF94" s="272"/>
      <c r="AG94" s="270" t="str">
        <f>IF(AF94&lt;&gt;"",VLOOKUP(AF94,$AH$12:$AI$15,2),"")</f>
        <v/>
      </c>
      <c r="AH94"/>
      <c r="AI94"/>
      <c r="AJ94" s="54">
        <f>IF(AN94&gt;=12,DATEDIF(BK94,BN94,"y")+1,DATEDIF(BK94,BN94,"y"))</f>
        <v>0</v>
      </c>
      <c r="AK94" s="54">
        <f>IF(AN94&gt;=12,AN94-12,AN94)</f>
        <v>0</v>
      </c>
      <c r="AL94" s="55" t="str">
        <f>IF(AO94&lt;=15,"半",0)</f>
        <v>半</v>
      </c>
      <c r="AM94" s="51">
        <f>DATEDIF(BK94,BN94,"y")</f>
        <v>0</v>
      </c>
      <c r="AN94" s="52">
        <f>IF(AO94&gt;=16,DATEDIF(BK94,BN94,"ym")+1,DATEDIF(BK94,BN94,"ym"))</f>
        <v>0</v>
      </c>
      <c r="AO94" s="53">
        <f>DATEDIF(BK94,BN94,"md")</f>
        <v>14</v>
      </c>
      <c r="AP94" s="54" t="e">
        <f>IF(AT94&gt;=12,DATEDIF(BK94,BO94,"y")+1,DATEDIF(BK94,BO94,"y"))</f>
        <v>#NUM!</v>
      </c>
      <c r="AQ94" s="54" t="e">
        <f>IF(AT94&gt;=12,AT94-12,AT94)</f>
        <v>#NUM!</v>
      </c>
      <c r="AR94" s="55" t="e">
        <f>IF(AU94&lt;=15,"半",0)</f>
        <v>#NUM!</v>
      </c>
      <c r="AS94" s="51" t="e">
        <f>DATEDIF(BK94,BO94,"y")</f>
        <v>#NUM!</v>
      </c>
      <c r="AT94" s="52" t="e">
        <f>IF(AU94&gt;=16,DATEDIF(BK94,BO94,"ym")+1,DATEDIF(BK94,BO94,"ym"))</f>
        <v>#NUM!</v>
      </c>
      <c r="AU94" s="53" t="e">
        <f>DATEDIF(BK94,BO94,"md")</f>
        <v>#NUM!</v>
      </c>
      <c r="AV94" s="54" t="e">
        <f>IF(AZ94&gt;=12,DATEDIF(BL94,BN94,"y")+1,DATEDIF(BL94,BN94,"y"))</f>
        <v>#NUM!</v>
      </c>
      <c r="AW94" s="54" t="e">
        <f>IF(AZ94&gt;=12,AZ94-12,AZ94)</f>
        <v>#NUM!</v>
      </c>
      <c r="AX94" s="55" t="e">
        <f>IF(BA94&lt;=15,"半",0)</f>
        <v>#NUM!</v>
      </c>
      <c r="AY94" s="51" t="e">
        <f>DATEDIF(BL94,BN94,"y")</f>
        <v>#NUM!</v>
      </c>
      <c r="AZ94" s="52" t="e">
        <f>IF(BA94&gt;=16,DATEDIF(BL94,BN94,"ym")+1,DATEDIF(BL94,BN94,"ym"))</f>
        <v>#NUM!</v>
      </c>
      <c r="BA94" s="52" t="e">
        <f>DATEDIF(BL94,BN94,"md")</f>
        <v>#NUM!</v>
      </c>
      <c r="BB94" s="54" t="e">
        <f>IF(BF94&gt;=12,DATEDIF(BL94,BO94,"y")+1,DATEDIF(BL94,BO94,"y"))</f>
        <v>#NUM!</v>
      </c>
      <c r="BC94" s="54" t="e">
        <f>IF(BF94&gt;=12,BF94-12,BF94)</f>
        <v>#NUM!</v>
      </c>
      <c r="BD94" s="55" t="e">
        <f>IF(BG94&lt;=15,"半",0)</f>
        <v>#NUM!</v>
      </c>
      <c r="BE94" s="51" t="e">
        <f>DATEDIF(BL94,BO94,"y")</f>
        <v>#NUM!</v>
      </c>
      <c r="BF94" s="52" t="e">
        <f>IF(BG94&gt;=16,DATEDIF(BL94,BO94,"ym")+1,DATEDIF(BL94,BO94,"ym"))</f>
        <v>#NUM!</v>
      </c>
      <c r="BG94" s="53" t="e">
        <f>DATEDIF(BL94,BO94,"md")</f>
        <v>#NUM!</v>
      </c>
      <c r="BH94" s="52"/>
      <c r="BI94" s="59">
        <f>IF(J95="現在",$AG$5,J95)</f>
        <v>0</v>
      </c>
      <c r="BJ94" s="52">
        <v>18</v>
      </c>
      <c r="BK94" s="61">
        <f>IF(DAY(J94)&lt;=15,J94-DAY(J94)+1,J94-DAY(J94)+16)</f>
        <v>1</v>
      </c>
      <c r="BL94" s="61">
        <f>IF(DAY(BK94)=1,BK94+15,BU94)</f>
        <v>16</v>
      </c>
      <c r="BM94" s="62"/>
      <c r="BN94" s="181">
        <f>IF(CD94&gt;=16,CB94,IF(J95="現在",$AG$5-CD94+15,J95-CD94+15))</f>
        <v>15</v>
      </c>
      <c r="BO94" s="63">
        <f>IF(DAY(BN94)=15,BN94-DAY(BN94),BN94-DAY(BN94)+15)</f>
        <v>0</v>
      </c>
      <c r="BP94" s="62"/>
      <c r="BQ94" s="62"/>
      <c r="BR94" s="60">
        <f>YEAR(J94)</f>
        <v>1900</v>
      </c>
      <c r="BS94" s="64">
        <f>MONTH(J94)+1</f>
        <v>2</v>
      </c>
      <c r="BT94" s="65" t="str">
        <f>CONCATENATE(BR94,"/",BS94,"/",1)</f>
        <v>1900/2/1</v>
      </c>
      <c r="BU94" s="65">
        <f t="shared" si="0"/>
        <v>32</v>
      </c>
      <c r="BV94" s="65">
        <f>BT94-1</f>
        <v>31</v>
      </c>
      <c r="BW94" s="60">
        <f t="shared" si="1"/>
        <v>31</v>
      </c>
      <c r="BX94" s="60">
        <f>DAY(J94)</f>
        <v>0</v>
      </c>
      <c r="BY94" s="60">
        <f>YEAR(BI94)</f>
        <v>1900</v>
      </c>
      <c r="BZ94" s="64">
        <f>IF(MONTH(BI94)=12,MONTH(BI94)-12+1,MONTH(BI94)+1)</f>
        <v>2</v>
      </c>
      <c r="CA94" s="65" t="str">
        <f>IF(BZ94=1,CONCATENATE(BY94+1,"/",BZ94,"/",1),CONCATENATE(BY94,"/",BZ94,"/",1))</f>
        <v>1900/2/1</v>
      </c>
      <c r="CB94" s="65">
        <f t="shared" si="2"/>
        <v>31</v>
      </c>
      <c r="CC94" s="60">
        <f t="shared" si="3"/>
        <v>31</v>
      </c>
      <c r="CD94" s="60">
        <f>DAY(BI94)</f>
        <v>0</v>
      </c>
    </row>
    <row r="95" spans="1:82" ht="12.75" customHeight="1">
      <c r="A95" s="307"/>
      <c r="B95" s="302"/>
      <c r="C95" s="303"/>
      <c r="D95" s="303"/>
      <c r="E95" s="303"/>
      <c r="F95" s="303"/>
      <c r="G95" s="304"/>
      <c r="H95" s="3" t="s">
        <v>22</v>
      </c>
      <c r="I95" s="3"/>
      <c r="J95" s="231"/>
      <c r="K95" s="281"/>
      <c r="L95" s="293"/>
      <c r="M95" s="281"/>
      <c r="N95" s="10"/>
      <c r="O95" s="6"/>
      <c r="P95" s="6"/>
      <c r="Q95" s="6"/>
      <c r="R95" s="6"/>
      <c r="S95" s="6"/>
      <c r="T95" s="6"/>
      <c r="U95" s="186"/>
      <c r="V95" s="186"/>
      <c r="W95" s="186"/>
      <c r="X95" s="186"/>
      <c r="Y95" s="6"/>
      <c r="Z95" s="6"/>
      <c r="AA95" s="6"/>
      <c r="AB95" s="186"/>
      <c r="AC95" s="187"/>
      <c r="AD95" s="59"/>
      <c r="AE95" s="67"/>
      <c r="AF95" s="273"/>
      <c r="AG95" s="271"/>
      <c r="AH95"/>
      <c r="AI95"/>
      <c r="AJ95" s="75"/>
      <c r="AK95" s="75"/>
      <c r="AL95" s="76"/>
      <c r="AM95" s="51"/>
      <c r="AN95" s="52"/>
      <c r="AO95" s="53"/>
      <c r="AP95" s="75"/>
      <c r="AQ95" s="75"/>
      <c r="AR95" s="76"/>
      <c r="AS95" s="51"/>
      <c r="AT95" s="52"/>
      <c r="AU95" s="53"/>
      <c r="AV95" s="75"/>
      <c r="AW95" s="75"/>
      <c r="AX95" s="76"/>
      <c r="AY95" s="51"/>
      <c r="AZ95" s="52"/>
      <c r="BA95" s="52"/>
      <c r="BB95" s="75"/>
      <c r="BC95" s="75"/>
      <c r="BD95" s="76"/>
      <c r="BE95" s="51"/>
      <c r="BF95" s="52"/>
      <c r="BG95" s="53"/>
      <c r="BH95" s="52"/>
      <c r="BI95" s="59"/>
      <c r="BJ95" s="52"/>
      <c r="BK95" s="61"/>
      <c r="BL95" s="61"/>
      <c r="BM95" s="62"/>
      <c r="BN95" s="63"/>
      <c r="BO95" s="63"/>
      <c r="BP95" s="62"/>
      <c r="BQ95" s="62"/>
      <c r="BS95" s="64"/>
      <c r="BT95" s="65"/>
      <c r="BU95" s="65"/>
      <c r="BV95" s="65"/>
      <c r="BZ95" s="64"/>
      <c r="CA95" s="65"/>
      <c r="CB95" s="65"/>
    </row>
    <row r="96" spans="1:82" ht="12.75" customHeight="1">
      <c r="A96" s="305"/>
      <c r="B96" s="299"/>
      <c r="C96" s="300"/>
      <c r="D96" s="300"/>
      <c r="E96" s="300"/>
      <c r="F96" s="300"/>
      <c r="G96" s="301"/>
      <c r="H96" s="201" t="s">
        <v>21</v>
      </c>
      <c r="I96" s="201"/>
      <c r="J96" s="232"/>
      <c r="K96" s="280" t="str">
        <f>IF($J96&lt;&gt;"",IF($AF96="0-",AP96,IF($AF96="+0",AV96,IF($AF96="+-",BB96,AJ96))),"")</f>
        <v/>
      </c>
      <c r="L96" s="292" t="str">
        <f>IF($J96&lt;&gt;"",IF($AF96="0-",AQ96,IF($AF96="+0",AW96,IF($AF96="+-",BC96,AK96))),"")</f>
        <v/>
      </c>
      <c r="M96" s="280" t="str">
        <f>IF($J96&lt;&gt;"",IF($AF96="0-",AR96,IF($AF96="+0",AX96,IF($AF96="+-",BD96,AL96))),"")</f>
        <v/>
      </c>
      <c r="N96" s="10"/>
      <c r="O96" s="6"/>
      <c r="P96" s="6"/>
      <c r="Q96" s="6"/>
      <c r="R96" s="6"/>
      <c r="S96" s="6"/>
      <c r="T96" s="6"/>
      <c r="U96" s="186"/>
      <c r="V96" s="186"/>
      <c r="W96" s="186"/>
      <c r="X96" s="186"/>
      <c r="Y96" s="6"/>
      <c r="Z96" s="6"/>
      <c r="AA96" s="6"/>
      <c r="AB96" s="186"/>
      <c r="AC96" s="187"/>
      <c r="AD96" s="59"/>
      <c r="AE96" s="67"/>
      <c r="AF96" s="272"/>
      <c r="AG96" s="270" t="str">
        <f>IF(AF96&lt;&gt;"",VLOOKUP(AF96,$AH$12:$AI$15,2),"")</f>
        <v/>
      </c>
      <c r="AH96"/>
      <c r="AI96"/>
      <c r="AJ96" s="54">
        <f>IF(AN96&gt;=12,DATEDIF(BK96,BN96,"y")+1,DATEDIF(BK96,BN96,"y"))</f>
        <v>0</v>
      </c>
      <c r="AK96" s="54">
        <f>IF(AN96&gt;=12,AN96-12,AN96)</f>
        <v>0</v>
      </c>
      <c r="AL96" s="55" t="str">
        <f>IF(AO96&lt;=15,"半",0)</f>
        <v>半</v>
      </c>
      <c r="AM96" s="51">
        <f>DATEDIF(BK96,BN96,"y")</f>
        <v>0</v>
      </c>
      <c r="AN96" s="52">
        <f>IF(AO96&gt;=16,DATEDIF(BK96,BN96,"ym")+1,DATEDIF(BK96,BN96,"ym"))</f>
        <v>0</v>
      </c>
      <c r="AO96" s="53">
        <f>DATEDIF(BK96,BN96,"md")</f>
        <v>14</v>
      </c>
      <c r="AP96" s="54" t="e">
        <f>IF(AT96&gt;=12,DATEDIF(BK96,BO96,"y")+1,DATEDIF(BK96,BO96,"y"))</f>
        <v>#NUM!</v>
      </c>
      <c r="AQ96" s="54" t="e">
        <f>IF(AT96&gt;=12,AT96-12,AT96)</f>
        <v>#NUM!</v>
      </c>
      <c r="AR96" s="55" t="e">
        <f>IF(AU96&lt;=15,"半",0)</f>
        <v>#NUM!</v>
      </c>
      <c r="AS96" s="51" t="e">
        <f>DATEDIF(BK96,BO96,"y")</f>
        <v>#NUM!</v>
      </c>
      <c r="AT96" s="52" t="e">
        <f>IF(AU96&gt;=16,DATEDIF(BK96,BO96,"ym")+1,DATEDIF(BK96,BO96,"ym"))</f>
        <v>#NUM!</v>
      </c>
      <c r="AU96" s="53" t="e">
        <f>DATEDIF(BK96,BO96,"md")</f>
        <v>#NUM!</v>
      </c>
      <c r="AV96" s="54" t="e">
        <f>IF(AZ96&gt;=12,DATEDIF(BL96,BN96,"y")+1,DATEDIF(BL96,BN96,"y"))</f>
        <v>#NUM!</v>
      </c>
      <c r="AW96" s="54" t="e">
        <f>IF(AZ96&gt;=12,AZ96-12,AZ96)</f>
        <v>#NUM!</v>
      </c>
      <c r="AX96" s="55" t="e">
        <f>IF(BA96&lt;=15,"半",0)</f>
        <v>#NUM!</v>
      </c>
      <c r="AY96" s="51" t="e">
        <f>DATEDIF(BL96,BN96,"y")</f>
        <v>#NUM!</v>
      </c>
      <c r="AZ96" s="52" t="e">
        <f>IF(BA96&gt;=16,DATEDIF(BL96,BN96,"ym")+1,DATEDIF(BL96,BN96,"ym"))</f>
        <v>#NUM!</v>
      </c>
      <c r="BA96" s="52" t="e">
        <f>DATEDIF(BL96,BN96,"md")</f>
        <v>#NUM!</v>
      </c>
      <c r="BB96" s="54" t="e">
        <f>IF(BF96&gt;=12,DATEDIF(BL96,BO96,"y")+1,DATEDIF(BL96,BO96,"y"))</f>
        <v>#NUM!</v>
      </c>
      <c r="BC96" s="54" t="e">
        <f>IF(BF96&gt;=12,BF96-12,BF96)</f>
        <v>#NUM!</v>
      </c>
      <c r="BD96" s="55" t="e">
        <f>IF(BG96&lt;=15,"半",0)</f>
        <v>#NUM!</v>
      </c>
      <c r="BE96" s="51" t="e">
        <f>DATEDIF(BL96,BO96,"y")</f>
        <v>#NUM!</v>
      </c>
      <c r="BF96" s="52" t="e">
        <f>IF(BG96&gt;=16,DATEDIF(BL96,BO96,"ym")+1,DATEDIF(BL96,BO96,"ym"))</f>
        <v>#NUM!</v>
      </c>
      <c r="BG96" s="53" t="e">
        <f>DATEDIF(BL96,BO96,"md")</f>
        <v>#NUM!</v>
      </c>
      <c r="BH96" s="52"/>
      <c r="BI96" s="59">
        <f>IF(J97="現在",$AG$5,J97)</f>
        <v>0</v>
      </c>
      <c r="BJ96" s="52">
        <v>19</v>
      </c>
      <c r="BK96" s="61">
        <f>IF(DAY(J96)&lt;=15,J96-DAY(J96)+1,J96-DAY(J96)+16)</f>
        <v>1</v>
      </c>
      <c r="BL96" s="61">
        <f>IF(DAY(BK96)=1,BK96+15,BU96)</f>
        <v>16</v>
      </c>
      <c r="BM96" s="62"/>
      <c r="BN96" s="181">
        <f>IF(CD96&gt;=16,CB96,IF(J97="現在",$AG$5-CD96+15,J97-CD96+15))</f>
        <v>15</v>
      </c>
      <c r="BO96" s="63">
        <f>IF(DAY(BN96)=15,BN96-DAY(BN96),BN96-DAY(BN96)+15)</f>
        <v>0</v>
      </c>
      <c r="BP96" s="62"/>
      <c r="BQ96" s="62"/>
      <c r="BR96" s="60">
        <f>YEAR(J96)</f>
        <v>1900</v>
      </c>
      <c r="BS96" s="64">
        <f>MONTH(J96)+1</f>
        <v>2</v>
      </c>
      <c r="BT96" s="65" t="str">
        <f>CONCATENATE(BR96,"/",BS96,"/",1)</f>
        <v>1900/2/1</v>
      </c>
      <c r="BU96" s="65">
        <f t="shared" si="0"/>
        <v>32</v>
      </c>
      <c r="BV96" s="65">
        <f>BT96-1</f>
        <v>31</v>
      </c>
      <c r="BW96" s="60">
        <f t="shared" si="1"/>
        <v>31</v>
      </c>
      <c r="BX96" s="60">
        <f>DAY(J96)</f>
        <v>0</v>
      </c>
      <c r="BY96" s="60">
        <f>YEAR(BI96)</f>
        <v>1900</v>
      </c>
      <c r="BZ96" s="64">
        <f>IF(MONTH(BI96)=12,MONTH(BI96)-12+1,MONTH(BI96)+1)</f>
        <v>2</v>
      </c>
      <c r="CA96" s="65" t="str">
        <f>IF(BZ96=1,CONCATENATE(BY96+1,"/",BZ96,"/",1),CONCATENATE(BY96,"/",BZ96,"/",1))</f>
        <v>1900/2/1</v>
      </c>
      <c r="CB96" s="65">
        <f t="shared" si="2"/>
        <v>31</v>
      </c>
      <c r="CC96" s="60">
        <f t="shared" si="3"/>
        <v>31</v>
      </c>
      <c r="CD96" s="60">
        <f>DAY(BI96)</f>
        <v>0</v>
      </c>
    </row>
    <row r="97" spans="1:82" ht="12.75" customHeight="1">
      <c r="A97" s="307"/>
      <c r="B97" s="302"/>
      <c r="C97" s="303"/>
      <c r="D97" s="303"/>
      <c r="E97" s="303"/>
      <c r="F97" s="303"/>
      <c r="G97" s="304"/>
      <c r="H97" s="3" t="s">
        <v>22</v>
      </c>
      <c r="I97" s="3"/>
      <c r="J97" s="231"/>
      <c r="K97" s="281"/>
      <c r="L97" s="293"/>
      <c r="M97" s="281"/>
      <c r="N97" s="45"/>
      <c r="O97" s="72"/>
      <c r="P97" s="72"/>
      <c r="Q97" s="72"/>
      <c r="R97" s="72"/>
      <c r="S97" s="72"/>
      <c r="T97" s="72"/>
      <c r="U97" s="99"/>
      <c r="V97" s="99"/>
      <c r="W97" s="99"/>
      <c r="X97" s="99"/>
      <c r="Y97" s="72"/>
      <c r="Z97" s="72"/>
      <c r="AA97" s="72"/>
      <c r="AB97" s="99"/>
      <c r="AC97" s="188"/>
      <c r="AD97" s="73"/>
      <c r="AE97" s="67"/>
      <c r="AF97" s="273"/>
      <c r="AG97" s="271"/>
      <c r="AH97"/>
      <c r="AI97"/>
      <c r="AJ97" s="75"/>
      <c r="AK97" s="75"/>
      <c r="AL97" s="76"/>
      <c r="AM97" s="51"/>
      <c r="AN97" s="52"/>
      <c r="AO97" s="53"/>
      <c r="AP97" s="75"/>
      <c r="AQ97" s="75"/>
      <c r="AR97" s="76"/>
      <c r="AS97" s="51"/>
      <c r="AT97" s="52"/>
      <c r="AU97" s="53"/>
      <c r="AV97" s="75"/>
      <c r="AW97" s="75"/>
      <c r="AX97" s="76"/>
      <c r="AY97" s="51"/>
      <c r="AZ97" s="52"/>
      <c r="BA97" s="52"/>
      <c r="BB97" s="75"/>
      <c r="BC97" s="75"/>
      <c r="BD97" s="76"/>
      <c r="BE97" s="51"/>
      <c r="BF97" s="52"/>
      <c r="BG97" s="53"/>
      <c r="BH97" s="52"/>
      <c r="BI97" s="59"/>
      <c r="BJ97" s="52"/>
      <c r="BK97" s="61"/>
      <c r="BL97" s="61"/>
      <c r="BM97" s="62"/>
      <c r="BN97" s="63"/>
      <c r="BO97" s="63"/>
      <c r="BP97" s="62"/>
      <c r="BQ97" s="62"/>
      <c r="BS97" s="64"/>
      <c r="BT97" s="65"/>
      <c r="BU97" s="65"/>
      <c r="BV97" s="65"/>
      <c r="BZ97" s="64"/>
      <c r="CA97" s="65"/>
      <c r="CB97" s="65"/>
    </row>
    <row r="98" spans="1:82" ht="12.75" customHeight="1">
      <c r="A98" s="305"/>
      <c r="B98" s="299"/>
      <c r="C98" s="300"/>
      <c r="D98" s="300"/>
      <c r="E98" s="300"/>
      <c r="F98" s="300"/>
      <c r="G98" s="301"/>
      <c r="H98" s="201" t="s">
        <v>21</v>
      </c>
      <c r="I98" s="201"/>
      <c r="J98" s="232"/>
      <c r="K98" s="280" t="str">
        <f>IF($J98&lt;&gt;"",IF($AF98="0-",AP98,IF($AF98="+0",AV98,IF($AF98="+-",BB98,AJ98))),"")</f>
        <v/>
      </c>
      <c r="L98" s="292" t="str">
        <f>IF($J98&lt;&gt;"",IF($AF98="0-",AQ98,IF($AF98="+0",AW98,IF($AF98="+-",BC98,AK98))),"")</f>
        <v/>
      </c>
      <c r="M98" s="280" t="str">
        <f>IF($J98&lt;&gt;"",IF($AF98="0-",AR98,IF($AF98="+0",AX98,IF($AF98="+-",BD98,AL98))),"")</f>
        <v/>
      </c>
      <c r="N98" s="10"/>
      <c r="O98" s="6"/>
      <c r="P98" s="6"/>
      <c r="Q98" s="6"/>
      <c r="R98" s="6"/>
      <c r="S98" s="6"/>
      <c r="T98" s="6"/>
      <c r="U98" s="186"/>
      <c r="V98" s="186"/>
      <c r="W98" s="186"/>
      <c r="X98" s="186"/>
      <c r="Y98" s="6"/>
      <c r="Z98" s="6"/>
      <c r="AA98" s="6"/>
      <c r="AB98" s="186"/>
      <c r="AC98" s="187"/>
      <c r="AD98" s="59"/>
      <c r="AE98" s="67"/>
      <c r="AF98" s="272"/>
      <c r="AG98" s="270" t="str">
        <f>IF(AF98&lt;&gt;"",VLOOKUP(AF98,$AH$12:$AI$15,2),"")</f>
        <v/>
      </c>
      <c r="AH98"/>
      <c r="AI98"/>
      <c r="AJ98" s="54">
        <f>IF(AN98&gt;=12,DATEDIF(BK98,BN98,"y")+1,DATEDIF(BK98,BN98,"y"))</f>
        <v>0</v>
      </c>
      <c r="AK98" s="54">
        <f>IF(AN98&gt;=12,AN98-12,AN98)</f>
        <v>0</v>
      </c>
      <c r="AL98" s="55" t="str">
        <f>IF(AO98&lt;=15,"半",0)</f>
        <v>半</v>
      </c>
      <c r="AM98" s="51">
        <f>DATEDIF(BK98,BN98,"y")</f>
        <v>0</v>
      </c>
      <c r="AN98" s="52">
        <f>IF(AO98&gt;=16,DATEDIF(BK98,BN98,"ym")+1,DATEDIF(BK98,BN98,"ym"))</f>
        <v>0</v>
      </c>
      <c r="AO98" s="53">
        <f>DATEDIF(BK98,BN98,"md")</f>
        <v>14</v>
      </c>
      <c r="AP98" s="54" t="e">
        <f>IF(AT98&gt;=12,DATEDIF(BK98,BO98,"y")+1,DATEDIF(BK98,BO98,"y"))</f>
        <v>#NUM!</v>
      </c>
      <c r="AQ98" s="54" t="e">
        <f>IF(AT98&gt;=12,AT98-12,AT98)</f>
        <v>#NUM!</v>
      </c>
      <c r="AR98" s="55" t="e">
        <f>IF(AU98&lt;=15,"半",0)</f>
        <v>#NUM!</v>
      </c>
      <c r="AS98" s="51" t="e">
        <f>DATEDIF(BK98,BO98,"y")</f>
        <v>#NUM!</v>
      </c>
      <c r="AT98" s="52" t="e">
        <f>IF(AU98&gt;=16,DATEDIF(BK98,BO98,"ym")+1,DATEDIF(BK98,BO98,"ym"))</f>
        <v>#NUM!</v>
      </c>
      <c r="AU98" s="53" t="e">
        <f>DATEDIF(BK98,BO98,"md")</f>
        <v>#NUM!</v>
      </c>
      <c r="AV98" s="54" t="e">
        <f>IF(AZ98&gt;=12,DATEDIF(BL98,BN98,"y")+1,DATEDIF(BL98,BN98,"y"))</f>
        <v>#NUM!</v>
      </c>
      <c r="AW98" s="54" t="e">
        <f>IF(AZ98&gt;=12,AZ98-12,AZ98)</f>
        <v>#NUM!</v>
      </c>
      <c r="AX98" s="55" t="e">
        <f>IF(BA98&lt;=15,"半",0)</f>
        <v>#NUM!</v>
      </c>
      <c r="AY98" s="51" t="e">
        <f>DATEDIF(BL98,BN98,"y")</f>
        <v>#NUM!</v>
      </c>
      <c r="AZ98" s="52" t="e">
        <f>IF(BA98&gt;=16,DATEDIF(BL98,BN98,"ym")+1,DATEDIF(BL98,BN98,"ym"))</f>
        <v>#NUM!</v>
      </c>
      <c r="BA98" s="52" t="e">
        <f>DATEDIF(BL98,BN98,"md")</f>
        <v>#NUM!</v>
      </c>
      <c r="BB98" s="54" t="e">
        <f>IF(BF98&gt;=12,DATEDIF(BL98,BO98,"y")+1,DATEDIF(BL98,BO98,"y"))</f>
        <v>#NUM!</v>
      </c>
      <c r="BC98" s="54" t="e">
        <f>IF(BF98&gt;=12,BF98-12,BF98)</f>
        <v>#NUM!</v>
      </c>
      <c r="BD98" s="55" t="e">
        <f>IF(BG98&lt;=15,"半",0)</f>
        <v>#NUM!</v>
      </c>
      <c r="BE98" s="51" t="e">
        <f>DATEDIF(BL98,BO98,"y")</f>
        <v>#NUM!</v>
      </c>
      <c r="BF98" s="52" t="e">
        <f>IF(BG98&gt;=16,DATEDIF(BL98,BO98,"ym")+1,DATEDIF(BL98,BO98,"ym"))</f>
        <v>#NUM!</v>
      </c>
      <c r="BG98" s="53" t="e">
        <f>DATEDIF(BL98,BO98,"md")</f>
        <v>#NUM!</v>
      </c>
      <c r="BH98" s="52"/>
      <c r="BI98" s="59">
        <f>IF(J99="現在",$AG$5,J99)</f>
        <v>0</v>
      </c>
      <c r="BJ98" s="52">
        <v>20</v>
      </c>
      <c r="BK98" s="61">
        <f>IF(DAY(J98)&lt;=15,J98-DAY(J98)+1,J98-DAY(J98)+16)</f>
        <v>1</v>
      </c>
      <c r="BL98" s="61">
        <f>IF(DAY(BK98)=1,BK98+15,BU98)</f>
        <v>16</v>
      </c>
      <c r="BM98" s="62"/>
      <c r="BN98" s="181">
        <f>IF(CD98&gt;=16,CB98,IF(J99="現在",$AG$5-CD98+15,J99-CD98+15))</f>
        <v>15</v>
      </c>
      <c r="BO98" s="63">
        <f>IF(DAY(BN98)=15,BN98-DAY(BN98),BN98-DAY(BN98)+15)</f>
        <v>0</v>
      </c>
      <c r="BP98" s="62"/>
      <c r="BQ98" s="62"/>
      <c r="BR98" s="60">
        <f>YEAR(J98)</f>
        <v>1900</v>
      </c>
      <c r="BS98" s="64">
        <f>MONTH(J98)+1</f>
        <v>2</v>
      </c>
      <c r="BT98" s="65" t="str">
        <f>CONCATENATE(BR98,"/",BS98,"/",1)</f>
        <v>1900/2/1</v>
      </c>
      <c r="BU98" s="65">
        <f t="shared" si="0"/>
        <v>32</v>
      </c>
      <c r="BV98" s="65">
        <f>BT98-1</f>
        <v>31</v>
      </c>
      <c r="BW98" s="60">
        <f t="shared" si="1"/>
        <v>31</v>
      </c>
      <c r="BX98" s="60">
        <f>DAY(J98)</f>
        <v>0</v>
      </c>
      <c r="BY98" s="60">
        <f>YEAR(BI98)</f>
        <v>1900</v>
      </c>
      <c r="BZ98" s="64">
        <f>IF(MONTH(BI98)=12,MONTH(BI98)-12+1,MONTH(BI98)+1)</f>
        <v>2</v>
      </c>
      <c r="CA98" s="65" t="str">
        <f>IF(BZ98=1,CONCATENATE(BY98+1,"/",BZ98,"/",1),CONCATENATE(BY98,"/",BZ98,"/",1))</f>
        <v>1900/2/1</v>
      </c>
      <c r="CB98" s="65">
        <f t="shared" si="2"/>
        <v>31</v>
      </c>
      <c r="CC98" s="60">
        <f t="shared" si="3"/>
        <v>31</v>
      </c>
      <c r="CD98" s="60">
        <f>DAY(BI98)</f>
        <v>0</v>
      </c>
    </row>
    <row r="99" spans="1:82" ht="12.75" customHeight="1">
      <c r="A99" s="307"/>
      <c r="B99" s="302"/>
      <c r="C99" s="303"/>
      <c r="D99" s="303"/>
      <c r="E99" s="303"/>
      <c r="F99" s="303"/>
      <c r="G99" s="304"/>
      <c r="H99" s="3" t="s">
        <v>22</v>
      </c>
      <c r="I99" s="3"/>
      <c r="J99" s="231"/>
      <c r="K99" s="281"/>
      <c r="L99" s="293"/>
      <c r="M99" s="281"/>
      <c r="N99" s="10"/>
      <c r="O99" s="6"/>
      <c r="P99" s="6"/>
      <c r="Q99" s="6"/>
      <c r="R99" s="6"/>
      <c r="S99" s="6"/>
      <c r="T99" s="6"/>
      <c r="U99" s="186"/>
      <c r="V99" s="186"/>
      <c r="W99" s="186"/>
      <c r="X99" s="186"/>
      <c r="Y99" s="6"/>
      <c r="Z99" s="6"/>
      <c r="AA99" s="6"/>
      <c r="AB99" s="186"/>
      <c r="AC99" s="187"/>
      <c r="AD99" s="59"/>
      <c r="AE99" s="67"/>
      <c r="AF99" s="273"/>
      <c r="AG99" s="271"/>
      <c r="AH99"/>
      <c r="AI99"/>
      <c r="AJ99" s="75"/>
      <c r="AK99" s="75"/>
      <c r="AL99" s="76"/>
      <c r="AM99" s="51"/>
      <c r="AN99" s="52"/>
      <c r="AO99" s="53"/>
      <c r="AP99" s="75"/>
      <c r="AQ99" s="75"/>
      <c r="AR99" s="76"/>
      <c r="AS99" s="51"/>
      <c r="AT99" s="52"/>
      <c r="AU99" s="53"/>
      <c r="AV99" s="75"/>
      <c r="AW99" s="75"/>
      <c r="AX99" s="76"/>
      <c r="AY99" s="51"/>
      <c r="AZ99" s="52"/>
      <c r="BA99" s="52"/>
      <c r="BB99" s="75"/>
      <c r="BC99" s="75"/>
      <c r="BD99" s="76"/>
      <c r="BE99" s="51"/>
      <c r="BF99" s="52"/>
      <c r="BG99" s="53"/>
      <c r="BH99" s="52"/>
      <c r="BI99" s="59"/>
      <c r="BJ99" s="52"/>
      <c r="BK99" s="61"/>
      <c r="BL99" s="61"/>
      <c r="BM99" s="62"/>
      <c r="BN99" s="63"/>
      <c r="BO99" s="63"/>
      <c r="BP99" s="62"/>
      <c r="BQ99" s="62"/>
      <c r="BS99" s="64"/>
      <c r="BT99" s="65"/>
      <c r="BU99" s="65"/>
      <c r="BV99" s="65"/>
      <c r="BZ99" s="64"/>
      <c r="CA99" s="65"/>
      <c r="CB99" s="65"/>
    </row>
    <row r="100" spans="1:82" ht="12.75" customHeight="1">
      <c r="A100" s="305"/>
      <c r="B100" s="299"/>
      <c r="C100" s="300"/>
      <c r="D100" s="300"/>
      <c r="E100" s="300"/>
      <c r="F100" s="300"/>
      <c r="G100" s="301"/>
      <c r="H100" s="201" t="s">
        <v>21</v>
      </c>
      <c r="I100" s="201"/>
      <c r="J100" s="232"/>
      <c r="K100" s="280" t="str">
        <f>IF($J100&lt;&gt;"",IF($AF100="0-",AP100,IF($AF100="+0",AV100,IF($AF100="+-",BB100,AJ100))),"")</f>
        <v/>
      </c>
      <c r="L100" s="292" t="str">
        <f>IF($J100&lt;&gt;"",IF($AF100="0-",AQ100,IF($AF100="+0",AW100,IF($AF100="+-",BC100,AK100))),"")</f>
        <v/>
      </c>
      <c r="M100" s="280" t="str">
        <f>IF($J100&lt;&gt;"",IF($AF100="0-",AR100,IF($AF100="+0",AX100,IF($AF100="+-",BD100,AL100))),"")</f>
        <v/>
      </c>
      <c r="N100" s="118"/>
      <c r="O100" s="119"/>
      <c r="P100" s="452" t="s">
        <v>70</v>
      </c>
      <c r="Q100" s="453"/>
      <c r="R100" s="453"/>
      <c r="S100" s="453"/>
      <c r="T100" s="453"/>
      <c r="U100" s="288" t="s">
        <v>60</v>
      </c>
      <c r="V100" s="460"/>
      <c r="W100" s="452" t="s">
        <v>115</v>
      </c>
      <c r="X100" s="453"/>
      <c r="Y100" s="453"/>
      <c r="Z100" s="453"/>
      <c r="AA100" s="453"/>
      <c r="AB100" s="288" t="s">
        <v>60</v>
      </c>
      <c r="AC100" s="289"/>
      <c r="AD100" s="189"/>
      <c r="AE100" s="67"/>
      <c r="AF100" s="272"/>
      <c r="AG100" s="270" t="str">
        <f>IF(AF100&lt;&gt;"",VLOOKUP(AF100,$AH$12:$AI$15,2),"")</f>
        <v/>
      </c>
      <c r="AH100"/>
      <c r="AI100"/>
      <c r="AJ100" s="54">
        <f>IF(AN100&gt;=12,DATEDIF(BK100,BN100,"y")+1,DATEDIF(BK100,BN100,"y"))</f>
        <v>0</v>
      </c>
      <c r="AK100" s="54">
        <f>IF(AN100&gt;=12,AN100-12,AN100)</f>
        <v>0</v>
      </c>
      <c r="AL100" s="55" t="str">
        <f>IF(AO100&lt;=15,"半",0)</f>
        <v>半</v>
      </c>
      <c r="AM100" s="51">
        <f>DATEDIF(BK100,BN100,"y")</f>
        <v>0</v>
      </c>
      <c r="AN100" s="52">
        <f>IF(AO100&gt;=16,DATEDIF(BK100,BN100,"ym")+1,DATEDIF(BK100,BN100,"ym"))</f>
        <v>0</v>
      </c>
      <c r="AO100" s="53">
        <f>DATEDIF(BK100,BN100,"md")</f>
        <v>14</v>
      </c>
      <c r="AP100" s="54" t="e">
        <f>IF(AT100&gt;=12,DATEDIF(BK100,BO100,"y")+1,DATEDIF(BK100,BO100,"y"))</f>
        <v>#NUM!</v>
      </c>
      <c r="AQ100" s="54" t="e">
        <f>IF(AT100&gt;=12,AT100-12,AT100)</f>
        <v>#NUM!</v>
      </c>
      <c r="AR100" s="55" t="e">
        <f>IF(AU100&lt;=15,"半",0)</f>
        <v>#NUM!</v>
      </c>
      <c r="AS100" s="51" t="e">
        <f>DATEDIF(BK100,BO100,"y")</f>
        <v>#NUM!</v>
      </c>
      <c r="AT100" s="52" t="e">
        <f>IF(AU100&gt;=16,DATEDIF(BK100,BO100,"ym")+1,DATEDIF(BK100,BO100,"ym"))</f>
        <v>#NUM!</v>
      </c>
      <c r="AU100" s="53" t="e">
        <f>DATEDIF(BK100,BO100,"md")</f>
        <v>#NUM!</v>
      </c>
      <c r="AV100" s="54" t="e">
        <f>IF(AZ100&gt;=12,DATEDIF(BL100,BN100,"y")+1,DATEDIF(BL100,BN100,"y"))</f>
        <v>#NUM!</v>
      </c>
      <c r="AW100" s="54" t="e">
        <f>IF(AZ100&gt;=12,AZ100-12,AZ100)</f>
        <v>#NUM!</v>
      </c>
      <c r="AX100" s="55" t="e">
        <f>IF(BA100&lt;=15,"半",0)</f>
        <v>#NUM!</v>
      </c>
      <c r="AY100" s="51" t="e">
        <f>DATEDIF(BL100,BN100,"y")</f>
        <v>#NUM!</v>
      </c>
      <c r="AZ100" s="52" t="e">
        <f>IF(BA100&gt;=16,DATEDIF(BL100,BN100,"ym")+1,DATEDIF(BL100,BN100,"ym"))</f>
        <v>#NUM!</v>
      </c>
      <c r="BA100" s="52" t="e">
        <f>DATEDIF(BL100,BN100,"md")</f>
        <v>#NUM!</v>
      </c>
      <c r="BB100" s="54" t="e">
        <f>IF(BF100&gt;=12,DATEDIF(BL100,BO100,"y")+1,DATEDIF(BL100,BO100,"y"))</f>
        <v>#NUM!</v>
      </c>
      <c r="BC100" s="54" t="e">
        <f>IF(BF100&gt;=12,BF100-12,BF100)</f>
        <v>#NUM!</v>
      </c>
      <c r="BD100" s="55" t="e">
        <f>IF(BG100&lt;=15,"半",0)</f>
        <v>#NUM!</v>
      </c>
      <c r="BE100" s="51" t="e">
        <f>DATEDIF(BL100,BO100,"y")</f>
        <v>#NUM!</v>
      </c>
      <c r="BF100" s="52" t="e">
        <f>IF(BG100&gt;=16,DATEDIF(BL100,BO100,"ym")+1,DATEDIF(BL100,BO100,"ym"))</f>
        <v>#NUM!</v>
      </c>
      <c r="BG100" s="53" t="e">
        <f>DATEDIF(BL100,BO100,"md")</f>
        <v>#NUM!</v>
      </c>
      <c r="BH100" s="52"/>
      <c r="BI100" s="59">
        <f>IF(J101="現在",$AG$5,J101)</f>
        <v>0</v>
      </c>
      <c r="BJ100" s="52">
        <v>21</v>
      </c>
      <c r="BK100" s="61">
        <f>IF(DAY(J100)&lt;=15,J100-DAY(J100)+1,J100-DAY(J100)+16)</f>
        <v>1</v>
      </c>
      <c r="BL100" s="61">
        <f>IF(DAY(BK100)=1,BK100+15,BU100)</f>
        <v>16</v>
      </c>
      <c r="BM100" s="62"/>
      <c r="BN100" s="181">
        <f>IF(CD100&gt;=16,CB100,IF(J101="現在",$AG$5-CD100+15,J101-CD100+15))</f>
        <v>15</v>
      </c>
      <c r="BO100" s="63">
        <f>IF(DAY(BN100)=15,BN100-DAY(BN100),BN100-DAY(BN100)+15)</f>
        <v>0</v>
      </c>
      <c r="BP100" s="62"/>
      <c r="BQ100" s="62"/>
      <c r="BR100" s="60">
        <f>YEAR(J100)</f>
        <v>1900</v>
      </c>
      <c r="BS100" s="64">
        <f>MONTH(J100)+1</f>
        <v>2</v>
      </c>
      <c r="BT100" s="65" t="str">
        <f>CONCATENATE(BR100,"/",BS100,"/",1)</f>
        <v>1900/2/1</v>
      </c>
      <c r="BU100" s="65">
        <f t="shared" si="0"/>
        <v>32</v>
      </c>
      <c r="BV100" s="65">
        <f>BT100-1</f>
        <v>31</v>
      </c>
      <c r="BW100" s="60">
        <f t="shared" si="1"/>
        <v>31</v>
      </c>
      <c r="BX100" s="60">
        <f>DAY(J100)</f>
        <v>0</v>
      </c>
      <c r="BY100" s="60">
        <f>YEAR(BI100)</f>
        <v>1900</v>
      </c>
      <c r="BZ100" s="64">
        <f>IF(MONTH(BI100)=12,MONTH(BI100)-12+1,MONTH(BI100)+1)</f>
        <v>2</v>
      </c>
      <c r="CA100" s="65" t="str">
        <f>IF(BZ100=1,CONCATENATE(BY100+1,"/",BZ100,"/",1),CONCATENATE(BY100,"/",BZ100,"/",1))</f>
        <v>1900/2/1</v>
      </c>
      <c r="CB100" s="65">
        <f t="shared" si="2"/>
        <v>31</v>
      </c>
      <c r="CC100" s="60">
        <f t="shared" si="3"/>
        <v>31</v>
      </c>
      <c r="CD100" s="60">
        <f>DAY(BI100)</f>
        <v>0</v>
      </c>
    </row>
    <row r="101" spans="1:82" ht="12.75" customHeight="1">
      <c r="A101" s="307"/>
      <c r="B101" s="302"/>
      <c r="C101" s="303"/>
      <c r="D101" s="303"/>
      <c r="E101" s="303"/>
      <c r="F101" s="303"/>
      <c r="G101" s="304"/>
      <c r="H101" s="3" t="s">
        <v>22</v>
      </c>
      <c r="I101" s="3"/>
      <c r="J101" s="231"/>
      <c r="K101" s="281"/>
      <c r="L101" s="293"/>
      <c r="M101" s="281"/>
      <c r="N101" s="350" t="s">
        <v>92</v>
      </c>
      <c r="O101" s="347"/>
      <c r="P101" s="268" t="s">
        <v>44</v>
      </c>
      <c r="Q101" s="269"/>
      <c r="R101" s="282" t="s">
        <v>78</v>
      </c>
      <c r="S101" s="283"/>
      <c r="T101" s="283"/>
      <c r="U101" s="283"/>
      <c r="V101" s="290"/>
      <c r="W101" s="268" t="s">
        <v>44</v>
      </c>
      <c r="X101" s="269"/>
      <c r="Y101" s="282" t="s">
        <v>78</v>
      </c>
      <c r="Z101" s="283"/>
      <c r="AA101" s="283"/>
      <c r="AB101" s="283"/>
      <c r="AC101" s="284"/>
      <c r="AD101" s="189"/>
      <c r="AE101" s="67"/>
      <c r="AF101" s="273"/>
      <c r="AG101" s="271"/>
      <c r="AH101"/>
      <c r="AI101"/>
      <c r="AJ101" s="75"/>
      <c r="AK101" s="75"/>
      <c r="AL101" s="76"/>
      <c r="AM101" s="51"/>
      <c r="AN101" s="52"/>
      <c r="AO101" s="53"/>
      <c r="AP101" s="75"/>
      <c r="AQ101" s="75"/>
      <c r="AR101" s="76"/>
      <c r="AS101" s="51"/>
      <c r="AT101" s="52"/>
      <c r="AU101" s="53"/>
      <c r="AV101" s="75"/>
      <c r="AW101" s="75"/>
      <c r="AX101" s="76"/>
      <c r="AY101" s="51"/>
      <c r="AZ101" s="52"/>
      <c r="BA101" s="52"/>
      <c r="BB101" s="75"/>
      <c r="BC101" s="75"/>
      <c r="BD101" s="76"/>
      <c r="BE101" s="51"/>
      <c r="BF101" s="52"/>
      <c r="BG101" s="53"/>
      <c r="BH101" s="52"/>
      <c r="BI101" s="59"/>
      <c r="BJ101" s="52"/>
      <c r="BK101" s="61"/>
      <c r="BL101" s="61"/>
      <c r="BM101" s="62"/>
      <c r="BN101" s="63"/>
      <c r="BO101" s="63"/>
      <c r="BP101" s="62"/>
      <c r="BQ101" s="62"/>
      <c r="BS101" s="64"/>
      <c r="BT101" s="65"/>
      <c r="BU101" s="65"/>
      <c r="BV101" s="65"/>
      <c r="BZ101" s="64"/>
      <c r="CA101" s="65"/>
      <c r="CB101" s="65"/>
    </row>
    <row r="102" spans="1:82" ht="12.75" customHeight="1">
      <c r="A102" s="305"/>
      <c r="B102" s="299"/>
      <c r="C102" s="300"/>
      <c r="D102" s="300"/>
      <c r="E102" s="300"/>
      <c r="F102" s="300"/>
      <c r="G102" s="301"/>
      <c r="H102" s="201" t="s">
        <v>21</v>
      </c>
      <c r="I102" s="201"/>
      <c r="J102" s="232"/>
      <c r="K102" s="280" t="str">
        <f>IF($J102&lt;&gt;"",IF($AF102="0-",AP102,IF($AF102="+0",AV102,IF($AF102="+-",BB102,AJ102))),"")</f>
        <v/>
      </c>
      <c r="L102" s="292" t="str">
        <f>IF($J102&lt;&gt;"",IF($AF102="0-",AQ102,IF($AF102="+0",AW102,IF($AF102="+-",BC102,AK102))),"")</f>
        <v/>
      </c>
      <c r="M102" s="280" t="str">
        <f>IF($J102&lt;&gt;"",IF($AF102="0-",AR102,IF($AF102="+0",AX102,IF($AF102="+-",BD102,AL102))),"")</f>
        <v/>
      </c>
      <c r="N102" s="350"/>
      <c r="O102" s="347"/>
      <c r="P102" s="237"/>
      <c r="Q102" s="238"/>
      <c r="R102" s="285"/>
      <c r="S102" s="286"/>
      <c r="T102" s="286"/>
      <c r="U102" s="286"/>
      <c r="V102" s="291"/>
      <c r="W102" s="237"/>
      <c r="X102" s="238"/>
      <c r="Y102" s="285"/>
      <c r="Z102" s="286"/>
      <c r="AA102" s="286"/>
      <c r="AB102" s="286"/>
      <c r="AC102" s="287"/>
      <c r="AD102" s="112"/>
      <c r="AE102" s="67"/>
      <c r="AF102" s="272"/>
      <c r="AG102" s="270" t="str">
        <f>IF(AF102&lt;&gt;"",VLOOKUP(AF102,$AH$12:$AI$15,2),"")</f>
        <v/>
      </c>
      <c r="AH102"/>
      <c r="AI102"/>
      <c r="AJ102" s="54">
        <f>IF(AN102&gt;=12,DATEDIF(BK102,BN102,"y")+1,DATEDIF(BK102,BN102,"y"))</f>
        <v>0</v>
      </c>
      <c r="AK102" s="54">
        <f>IF(AN102&gt;=12,AN102-12,AN102)</f>
        <v>0</v>
      </c>
      <c r="AL102" s="55" t="str">
        <f>IF(AO102&lt;=15,"半",0)</f>
        <v>半</v>
      </c>
      <c r="AM102" s="51">
        <f>DATEDIF(BK102,BN102,"y")</f>
        <v>0</v>
      </c>
      <c r="AN102" s="52">
        <f>IF(AO102&gt;=16,DATEDIF(BK102,BN102,"ym")+1,DATEDIF(BK102,BN102,"ym"))</f>
        <v>0</v>
      </c>
      <c r="AO102" s="53">
        <f>DATEDIF(BK102,BN102,"md")</f>
        <v>14</v>
      </c>
      <c r="AP102" s="54" t="e">
        <f>IF(AT102&gt;=12,DATEDIF(BK102,BO102,"y")+1,DATEDIF(BK102,BO102,"y"))</f>
        <v>#NUM!</v>
      </c>
      <c r="AQ102" s="54" t="e">
        <f>IF(AT102&gt;=12,AT102-12,AT102)</f>
        <v>#NUM!</v>
      </c>
      <c r="AR102" s="55" t="e">
        <f>IF(AU102&lt;=15,"半",0)</f>
        <v>#NUM!</v>
      </c>
      <c r="AS102" s="51" t="e">
        <f>DATEDIF(BK102,BO102,"y")</f>
        <v>#NUM!</v>
      </c>
      <c r="AT102" s="52" t="e">
        <f>IF(AU102&gt;=16,DATEDIF(BK102,BO102,"ym")+1,DATEDIF(BK102,BO102,"ym"))</f>
        <v>#NUM!</v>
      </c>
      <c r="AU102" s="53" t="e">
        <f>DATEDIF(BK102,BO102,"md")</f>
        <v>#NUM!</v>
      </c>
      <c r="AV102" s="54" t="e">
        <f>IF(AZ102&gt;=12,DATEDIF(BL102,BN102,"y")+1,DATEDIF(BL102,BN102,"y"))</f>
        <v>#NUM!</v>
      </c>
      <c r="AW102" s="54" t="e">
        <f>IF(AZ102&gt;=12,AZ102-12,AZ102)</f>
        <v>#NUM!</v>
      </c>
      <c r="AX102" s="55" t="e">
        <f>IF(BA102&lt;=15,"半",0)</f>
        <v>#NUM!</v>
      </c>
      <c r="AY102" s="51" t="e">
        <f>DATEDIF(BL102,BN102,"y")</f>
        <v>#NUM!</v>
      </c>
      <c r="AZ102" s="52" t="e">
        <f>IF(BA102&gt;=16,DATEDIF(BL102,BN102,"ym")+1,DATEDIF(BL102,BN102,"ym"))</f>
        <v>#NUM!</v>
      </c>
      <c r="BA102" s="52" t="e">
        <f>DATEDIF(BL102,BN102,"md")</f>
        <v>#NUM!</v>
      </c>
      <c r="BB102" s="54" t="e">
        <f>IF(BF102&gt;=12,DATEDIF(BL102,BO102,"y")+1,DATEDIF(BL102,BO102,"y"))</f>
        <v>#NUM!</v>
      </c>
      <c r="BC102" s="54" t="e">
        <f>IF(BF102&gt;=12,BF102-12,BF102)</f>
        <v>#NUM!</v>
      </c>
      <c r="BD102" s="55" t="e">
        <f>IF(BG102&lt;=15,"半",0)</f>
        <v>#NUM!</v>
      </c>
      <c r="BE102" s="51" t="e">
        <f>DATEDIF(BL102,BO102,"y")</f>
        <v>#NUM!</v>
      </c>
      <c r="BF102" s="52" t="e">
        <f>IF(BG102&gt;=16,DATEDIF(BL102,BO102,"ym")+1,DATEDIF(BL102,BO102,"ym"))</f>
        <v>#NUM!</v>
      </c>
      <c r="BG102" s="53" t="e">
        <f>DATEDIF(BL102,BO102,"md")</f>
        <v>#NUM!</v>
      </c>
      <c r="BH102" s="52"/>
      <c r="BI102" s="59">
        <f>IF(J103="現在",$AG$5,J103)</f>
        <v>0</v>
      </c>
      <c r="BJ102" s="52">
        <v>22</v>
      </c>
      <c r="BK102" s="61">
        <f>IF(DAY(J102)&lt;=15,J102-DAY(J102)+1,J102-DAY(J102)+16)</f>
        <v>1</v>
      </c>
      <c r="BL102" s="61">
        <f>IF(DAY(BK102)=1,BK102+15,BU102)</f>
        <v>16</v>
      </c>
      <c r="BM102" s="62"/>
      <c r="BN102" s="181">
        <f>IF(CD102&gt;=16,CB102,IF(J103="現在",$AG$5-CD102+15,J103-CD102+15))</f>
        <v>15</v>
      </c>
      <c r="BO102" s="63">
        <f>IF(DAY(BN102)=15,BN102-DAY(BN102),BN102-DAY(BN102)+15)</f>
        <v>0</v>
      </c>
      <c r="BP102" s="62"/>
      <c r="BQ102" s="62"/>
      <c r="BR102" s="60">
        <f>YEAR(J102)</f>
        <v>1900</v>
      </c>
      <c r="BS102" s="64">
        <f>MONTH(J102)+1</f>
        <v>2</v>
      </c>
      <c r="BT102" s="65" t="str">
        <f>CONCATENATE(BR102,"/",BS102,"/",1)</f>
        <v>1900/2/1</v>
      </c>
      <c r="BU102" s="65">
        <f t="shared" si="0"/>
        <v>32</v>
      </c>
      <c r="BV102" s="65">
        <f>BT102-1</f>
        <v>31</v>
      </c>
      <c r="BW102" s="60">
        <f t="shared" si="1"/>
        <v>31</v>
      </c>
      <c r="BX102" s="60">
        <f>DAY(J102)</f>
        <v>0</v>
      </c>
      <c r="BY102" s="60">
        <f>YEAR(BI102)</f>
        <v>1900</v>
      </c>
      <c r="BZ102" s="64">
        <f>IF(MONTH(BI102)=12,MONTH(BI102)-12+1,MONTH(BI102)+1)</f>
        <v>2</v>
      </c>
      <c r="CA102" s="65" t="str">
        <f>IF(BZ102=1,CONCATENATE(BY102+1,"/",BZ102,"/",1),CONCATENATE(BY102,"/",BZ102,"/",1))</f>
        <v>1900/2/1</v>
      </c>
      <c r="CB102" s="65">
        <f t="shared" si="2"/>
        <v>31</v>
      </c>
      <c r="CC102" s="60">
        <f t="shared" si="3"/>
        <v>31</v>
      </c>
      <c r="CD102" s="60">
        <f>DAY(BI102)</f>
        <v>0</v>
      </c>
    </row>
    <row r="103" spans="1:82" ht="12.75" customHeight="1">
      <c r="A103" s="307"/>
      <c r="B103" s="302"/>
      <c r="C103" s="303"/>
      <c r="D103" s="303"/>
      <c r="E103" s="303"/>
      <c r="F103" s="303"/>
      <c r="G103" s="304"/>
      <c r="H103" s="3" t="s">
        <v>22</v>
      </c>
      <c r="I103" s="3"/>
      <c r="J103" s="231"/>
      <c r="K103" s="281"/>
      <c r="L103" s="293"/>
      <c r="M103" s="281"/>
      <c r="N103" s="350"/>
      <c r="O103" s="347"/>
      <c r="P103" s="235" t="s">
        <v>31</v>
      </c>
      <c r="Q103" s="236"/>
      <c r="R103" s="249" t="s">
        <v>115</v>
      </c>
      <c r="S103" s="250"/>
      <c r="T103" s="250"/>
      <c r="U103" s="250"/>
      <c r="V103" s="153" t="s">
        <v>62</v>
      </c>
      <c r="W103" s="235" t="s">
        <v>31</v>
      </c>
      <c r="X103" s="236"/>
      <c r="Y103" s="249" t="s">
        <v>115</v>
      </c>
      <c r="Z103" s="250"/>
      <c r="AA103" s="250"/>
      <c r="AB103" s="250"/>
      <c r="AC103" s="155" t="s">
        <v>62</v>
      </c>
      <c r="AD103" s="113"/>
      <c r="AE103" s="67"/>
      <c r="AF103" s="273"/>
      <c r="AG103" s="271"/>
      <c r="AH103"/>
      <c r="AI103"/>
      <c r="AJ103" s="75"/>
      <c r="AK103" s="75"/>
      <c r="AL103" s="76"/>
      <c r="AM103" s="51"/>
      <c r="AN103" s="52"/>
      <c r="AO103" s="53"/>
      <c r="AP103" s="75"/>
      <c r="AQ103" s="75"/>
      <c r="AR103" s="76"/>
      <c r="AS103" s="51"/>
      <c r="AT103" s="52"/>
      <c r="AU103" s="53"/>
      <c r="AV103" s="75"/>
      <c r="AW103" s="75"/>
      <c r="AX103" s="76"/>
      <c r="AY103" s="51"/>
      <c r="AZ103" s="52"/>
      <c r="BA103" s="52"/>
      <c r="BB103" s="75"/>
      <c r="BC103" s="75"/>
      <c r="BD103" s="76"/>
      <c r="BE103" s="51"/>
      <c r="BF103" s="52"/>
      <c r="BG103" s="53"/>
      <c r="BH103" s="52"/>
      <c r="BI103" s="59"/>
      <c r="BJ103" s="52"/>
      <c r="BK103" s="61"/>
      <c r="BL103" s="61"/>
      <c r="BM103" s="62"/>
      <c r="BN103" s="63"/>
      <c r="BO103" s="63"/>
      <c r="BP103" s="62"/>
      <c r="BQ103" s="62"/>
      <c r="BS103" s="64"/>
      <c r="BT103" s="65"/>
      <c r="BU103" s="65"/>
      <c r="BV103" s="65"/>
      <c r="BZ103" s="64"/>
      <c r="CA103" s="65"/>
      <c r="CB103" s="65"/>
    </row>
    <row r="104" spans="1:82" ht="12.75" customHeight="1">
      <c r="A104" s="305"/>
      <c r="B104" s="299"/>
      <c r="C104" s="300"/>
      <c r="D104" s="300"/>
      <c r="E104" s="300"/>
      <c r="F104" s="300"/>
      <c r="G104" s="301"/>
      <c r="H104" s="201" t="s">
        <v>21</v>
      </c>
      <c r="I104" s="201"/>
      <c r="J104" s="232"/>
      <c r="K104" s="280" t="str">
        <f>IF($J104&lt;&gt;"",IF($AF104="0-",AP104,IF($AF104="+0",AV104,IF($AF104="+-",BB104,AJ104))),"")</f>
        <v/>
      </c>
      <c r="L104" s="292" t="str">
        <f>IF($J104&lt;&gt;"",IF($AF104="0-",AQ104,IF($AF104="+0",AW104,IF($AF104="+-",BC104,AK104))),"")</f>
        <v/>
      </c>
      <c r="M104" s="280" t="str">
        <f>IF($J104&lt;&gt;"",IF($AF104="0-",AR104,IF($AF104="+0",AX104,IF($AF104="+-",BD104,AL104))),"")</f>
        <v/>
      </c>
      <c r="N104" s="350"/>
      <c r="O104" s="347"/>
      <c r="P104" s="237"/>
      <c r="Q104" s="238"/>
      <c r="R104" s="251"/>
      <c r="S104" s="252"/>
      <c r="T104" s="252"/>
      <c r="U104" s="252"/>
      <c r="V104" s="154"/>
      <c r="W104" s="237"/>
      <c r="X104" s="238"/>
      <c r="Y104" s="251"/>
      <c r="Z104" s="252"/>
      <c r="AA104" s="252"/>
      <c r="AB104" s="252"/>
      <c r="AC104" s="152"/>
      <c r="AD104" s="114"/>
      <c r="AE104" s="67"/>
      <c r="AF104" s="272"/>
      <c r="AG104" s="270" t="str">
        <f>IF(AF104&lt;&gt;"",VLOOKUP(AF104,$AH$12:$AI$15,2),"")</f>
        <v/>
      </c>
      <c r="AH104"/>
      <c r="AI104"/>
      <c r="AJ104" s="54">
        <f>IF(AN104&gt;=12,DATEDIF(BK104,BN104,"y")+1,DATEDIF(BK104,BN104,"y"))</f>
        <v>0</v>
      </c>
      <c r="AK104" s="54">
        <f>IF(AN104&gt;=12,AN104-12,AN104)</f>
        <v>0</v>
      </c>
      <c r="AL104" s="55" t="str">
        <f>IF(AO104&lt;=15,"半",0)</f>
        <v>半</v>
      </c>
      <c r="AM104" s="51">
        <f>DATEDIF(BK104,BN104,"y")</f>
        <v>0</v>
      </c>
      <c r="AN104" s="52">
        <f>IF(AO104&gt;=16,DATEDIF(BK104,BN104,"ym")+1,DATEDIF(BK104,BN104,"ym"))</f>
        <v>0</v>
      </c>
      <c r="AO104" s="53">
        <f>DATEDIF(BK104,BN104,"md")</f>
        <v>14</v>
      </c>
      <c r="AP104" s="54" t="e">
        <f>IF(AT104&gt;=12,DATEDIF(BK104,BO104,"y")+1,DATEDIF(BK104,BO104,"y"))</f>
        <v>#NUM!</v>
      </c>
      <c r="AQ104" s="54" t="e">
        <f>IF(AT104&gt;=12,AT104-12,AT104)</f>
        <v>#NUM!</v>
      </c>
      <c r="AR104" s="55" t="e">
        <f>IF(AU104&lt;=15,"半",0)</f>
        <v>#NUM!</v>
      </c>
      <c r="AS104" s="51" t="e">
        <f>DATEDIF(BK104,BO104,"y")</f>
        <v>#NUM!</v>
      </c>
      <c r="AT104" s="52" t="e">
        <f>IF(AU104&gt;=16,DATEDIF(BK104,BO104,"ym")+1,DATEDIF(BK104,BO104,"ym"))</f>
        <v>#NUM!</v>
      </c>
      <c r="AU104" s="53" t="e">
        <f>DATEDIF(BK104,BO104,"md")</f>
        <v>#NUM!</v>
      </c>
      <c r="AV104" s="54" t="e">
        <f>IF(AZ104&gt;=12,DATEDIF(BL104,BN104,"y")+1,DATEDIF(BL104,BN104,"y"))</f>
        <v>#NUM!</v>
      </c>
      <c r="AW104" s="54" t="e">
        <f>IF(AZ104&gt;=12,AZ104-12,AZ104)</f>
        <v>#NUM!</v>
      </c>
      <c r="AX104" s="55" t="e">
        <f>IF(BA104&lt;=15,"半",0)</f>
        <v>#NUM!</v>
      </c>
      <c r="AY104" s="51" t="e">
        <f>DATEDIF(BL104,BN104,"y")</f>
        <v>#NUM!</v>
      </c>
      <c r="AZ104" s="52" t="e">
        <f>IF(BA104&gt;=16,DATEDIF(BL104,BN104,"ym")+1,DATEDIF(BL104,BN104,"ym"))</f>
        <v>#NUM!</v>
      </c>
      <c r="BA104" s="52" t="e">
        <f>DATEDIF(BL104,BN104,"md")</f>
        <v>#NUM!</v>
      </c>
      <c r="BB104" s="54" t="e">
        <f>IF(BF104&gt;=12,DATEDIF(BL104,BO104,"y")+1,DATEDIF(BL104,BO104,"y"))</f>
        <v>#NUM!</v>
      </c>
      <c r="BC104" s="54" t="e">
        <f>IF(BF104&gt;=12,BF104-12,BF104)</f>
        <v>#NUM!</v>
      </c>
      <c r="BD104" s="55" t="e">
        <f>IF(BG104&lt;=15,"半",0)</f>
        <v>#NUM!</v>
      </c>
      <c r="BE104" s="51" t="e">
        <f>DATEDIF(BL104,BO104,"y")</f>
        <v>#NUM!</v>
      </c>
      <c r="BF104" s="52" t="e">
        <f>IF(BG104&gt;=16,DATEDIF(BL104,BO104,"ym")+1,DATEDIF(BL104,BO104,"ym"))</f>
        <v>#NUM!</v>
      </c>
      <c r="BG104" s="53" t="e">
        <f>DATEDIF(BL104,BO104,"md")</f>
        <v>#NUM!</v>
      </c>
      <c r="BH104" s="52"/>
      <c r="BI104" s="59">
        <f>IF(J105="現在",$AG$5,J105)</f>
        <v>0</v>
      </c>
      <c r="BJ104" s="52">
        <v>23</v>
      </c>
      <c r="BK104" s="61">
        <f>IF(DAY(J104)&lt;=15,J104-DAY(J104)+1,J104-DAY(J104)+16)</f>
        <v>1</v>
      </c>
      <c r="BL104" s="61">
        <f>IF(DAY(BK104)=1,BK104+15,BU104)</f>
        <v>16</v>
      </c>
      <c r="BM104" s="62"/>
      <c r="BN104" s="181">
        <f>IF(CD104&gt;=16,CB104,IF(J105="現在",$AG$5-CD104+15,J105-CD104+15))</f>
        <v>15</v>
      </c>
      <c r="BO104" s="63">
        <f>IF(DAY(BN104)=15,BN104-DAY(BN104),BN104-DAY(BN104)+15)</f>
        <v>0</v>
      </c>
      <c r="BP104" s="62"/>
      <c r="BQ104" s="62"/>
      <c r="BR104" s="60">
        <f>YEAR(J104)</f>
        <v>1900</v>
      </c>
      <c r="BS104" s="64">
        <f>MONTH(J104)+1</f>
        <v>2</v>
      </c>
      <c r="BT104" s="65" t="str">
        <f>CONCATENATE(BR104,"/",BS104,"/",1)</f>
        <v>1900/2/1</v>
      </c>
      <c r="BU104" s="65">
        <f t="shared" si="0"/>
        <v>32</v>
      </c>
      <c r="BV104" s="65">
        <f>BT104-1</f>
        <v>31</v>
      </c>
      <c r="BW104" s="60">
        <f t="shared" si="1"/>
        <v>31</v>
      </c>
      <c r="BX104" s="60">
        <f>DAY(J104)</f>
        <v>0</v>
      </c>
      <c r="BY104" s="60">
        <f>YEAR(BI104)</f>
        <v>1900</v>
      </c>
      <c r="BZ104" s="64">
        <f>IF(MONTH(BI104)=12,MONTH(BI104)-12+1,MONTH(BI104)+1)</f>
        <v>2</v>
      </c>
      <c r="CA104" s="65" t="str">
        <f>IF(BZ104=1,CONCATENATE(BY104+1,"/",BZ104,"/",1),CONCATENATE(BY104,"/",BZ104,"/",1))</f>
        <v>1900/2/1</v>
      </c>
      <c r="CB104" s="65">
        <f t="shared" si="2"/>
        <v>31</v>
      </c>
      <c r="CC104" s="60">
        <f t="shared" si="3"/>
        <v>31</v>
      </c>
      <c r="CD104" s="60">
        <f>DAY(BI104)</f>
        <v>0</v>
      </c>
    </row>
    <row r="105" spans="1:82" ht="12.75" customHeight="1">
      <c r="A105" s="307"/>
      <c r="B105" s="302"/>
      <c r="C105" s="303"/>
      <c r="D105" s="303"/>
      <c r="E105" s="303"/>
      <c r="F105" s="303"/>
      <c r="G105" s="304"/>
      <c r="H105" s="3" t="s">
        <v>22</v>
      </c>
      <c r="I105" s="3"/>
      <c r="J105" s="231"/>
      <c r="K105" s="281"/>
      <c r="L105" s="293"/>
      <c r="M105" s="281"/>
      <c r="N105" s="350"/>
      <c r="O105" s="347"/>
      <c r="P105" s="235" t="s">
        <v>32</v>
      </c>
      <c r="Q105" s="236"/>
      <c r="R105" s="249" t="s">
        <v>116</v>
      </c>
      <c r="S105" s="250"/>
      <c r="T105" s="250"/>
      <c r="U105" s="250"/>
      <c r="V105" s="156" t="s">
        <v>63</v>
      </c>
      <c r="W105" s="235" t="s">
        <v>32</v>
      </c>
      <c r="X105" s="236"/>
      <c r="Y105" s="249" t="s">
        <v>116</v>
      </c>
      <c r="Z105" s="250"/>
      <c r="AA105" s="250"/>
      <c r="AB105" s="250"/>
      <c r="AC105" s="151" t="s">
        <v>63</v>
      </c>
      <c r="AD105" s="113"/>
      <c r="AE105" s="67"/>
      <c r="AF105" s="273"/>
      <c r="AG105" s="271"/>
      <c r="AH105"/>
      <c r="AI105"/>
      <c r="AJ105" s="75"/>
      <c r="AK105" s="75"/>
      <c r="AL105" s="76"/>
      <c r="AM105" s="51"/>
      <c r="AN105" s="52"/>
      <c r="AO105" s="53"/>
      <c r="AP105" s="75"/>
      <c r="AQ105" s="75"/>
      <c r="AR105" s="76"/>
      <c r="AS105" s="51"/>
      <c r="AT105" s="52"/>
      <c r="AU105" s="53"/>
      <c r="AV105" s="75"/>
      <c r="AW105" s="75"/>
      <c r="AX105" s="76"/>
      <c r="AY105" s="51"/>
      <c r="AZ105" s="52"/>
      <c r="BA105" s="52"/>
      <c r="BB105" s="75"/>
      <c r="BC105" s="75"/>
      <c r="BD105" s="76"/>
      <c r="BE105" s="51"/>
      <c r="BF105" s="52"/>
      <c r="BG105" s="53"/>
      <c r="BH105" s="52"/>
      <c r="BI105" s="59"/>
      <c r="BJ105" s="52"/>
      <c r="BK105" s="61"/>
      <c r="BL105" s="61"/>
      <c r="BM105" s="62"/>
      <c r="BN105" s="63"/>
      <c r="BO105" s="63"/>
      <c r="BP105" s="62"/>
      <c r="BQ105" s="62"/>
      <c r="BS105" s="64"/>
      <c r="BT105" s="65"/>
      <c r="BU105" s="65"/>
      <c r="BV105" s="65"/>
      <c r="BZ105" s="64"/>
      <c r="CA105" s="65"/>
      <c r="CB105" s="65"/>
    </row>
    <row r="106" spans="1:82" ht="12.75" customHeight="1">
      <c r="A106" s="305"/>
      <c r="B106" s="299"/>
      <c r="C106" s="300"/>
      <c r="D106" s="300"/>
      <c r="E106" s="300"/>
      <c r="F106" s="300"/>
      <c r="G106" s="301"/>
      <c r="H106" s="201" t="s">
        <v>21</v>
      </c>
      <c r="I106" s="201"/>
      <c r="J106" s="232"/>
      <c r="K106" s="280" t="str">
        <f>IF($J106&lt;&gt;"",IF($AF106="0-",AP106,IF($AF106="+0",AV106,IF($AF106="+-",BB106,AJ106))),"")</f>
        <v/>
      </c>
      <c r="L106" s="292" t="str">
        <f>IF($J106&lt;&gt;"",IF($AF106="0-",AQ106,IF($AF106="+0",AW106,IF($AF106="+-",BC106,AK106))),"")</f>
        <v/>
      </c>
      <c r="M106" s="280" t="str">
        <f>IF($J106&lt;&gt;"",IF($AF106="0-",AR106,IF($AF106="+0",AX106,IF($AF106="+-",BD106,AL106))),"")</f>
        <v/>
      </c>
      <c r="N106" s="350"/>
      <c r="O106" s="347"/>
      <c r="P106" s="237"/>
      <c r="Q106" s="238"/>
      <c r="R106" s="251"/>
      <c r="S106" s="252"/>
      <c r="T106" s="252"/>
      <c r="U106" s="252"/>
      <c r="V106" s="154"/>
      <c r="W106" s="237"/>
      <c r="X106" s="238"/>
      <c r="Y106" s="251"/>
      <c r="Z106" s="252"/>
      <c r="AA106" s="252"/>
      <c r="AB106" s="252"/>
      <c r="AC106" s="152"/>
      <c r="AD106" s="112"/>
      <c r="AE106" s="67"/>
      <c r="AF106" s="272"/>
      <c r="AG106" s="270" t="str">
        <f>IF(AF106&lt;&gt;"",VLOOKUP(AF106,$AH$12:$AI$15,2),"")</f>
        <v/>
      </c>
      <c r="AH106"/>
      <c r="AI106"/>
      <c r="AJ106" s="54">
        <f>IF(AN106&gt;=12,DATEDIF(BK106,BN106,"y")+1,DATEDIF(BK106,BN106,"y"))</f>
        <v>0</v>
      </c>
      <c r="AK106" s="54">
        <f>IF(AN106&gt;=12,AN106-12,AN106)</f>
        <v>0</v>
      </c>
      <c r="AL106" s="55" t="str">
        <f>IF(AO106&lt;=15,"半",0)</f>
        <v>半</v>
      </c>
      <c r="AM106" s="51">
        <f>DATEDIF(BK106,BN106,"y")</f>
        <v>0</v>
      </c>
      <c r="AN106" s="52">
        <f>IF(AO106&gt;=16,DATEDIF(BK106,BN106,"ym")+1,DATEDIF(BK106,BN106,"ym"))</f>
        <v>0</v>
      </c>
      <c r="AO106" s="53">
        <f>DATEDIF(BK106,BN106,"md")</f>
        <v>14</v>
      </c>
      <c r="AP106" s="54" t="e">
        <f>IF(AT106&gt;=12,DATEDIF(BK106,BO106,"y")+1,DATEDIF(BK106,BO106,"y"))</f>
        <v>#NUM!</v>
      </c>
      <c r="AQ106" s="54" t="e">
        <f>IF(AT106&gt;=12,AT106-12,AT106)</f>
        <v>#NUM!</v>
      </c>
      <c r="AR106" s="55" t="e">
        <f>IF(AU106&lt;=15,"半",0)</f>
        <v>#NUM!</v>
      </c>
      <c r="AS106" s="51" t="e">
        <f>DATEDIF(BK106,BO106,"y")</f>
        <v>#NUM!</v>
      </c>
      <c r="AT106" s="52" t="e">
        <f>IF(AU106&gt;=16,DATEDIF(BK106,BO106,"ym")+1,DATEDIF(BK106,BO106,"ym"))</f>
        <v>#NUM!</v>
      </c>
      <c r="AU106" s="53" t="e">
        <f>DATEDIF(BK106,BO106,"md")</f>
        <v>#NUM!</v>
      </c>
      <c r="AV106" s="54" t="e">
        <f>IF(AZ106&gt;=12,DATEDIF(BL106,BN106,"y")+1,DATEDIF(BL106,BN106,"y"))</f>
        <v>#NUM!</v>
      </c>
      <c r="AW106" s="54" t="e">
        <f>IF(AZ106&gt;=12,AZ106-12,AZ106)</f>
        <v>#NUM!</v>
      </c>
      <c r="AX106" s="55" t="e">
        <f>IF(BA106&lt;=15,"半",0)</f>
        <v>#NUM!</v>
      </c>
      <c r="AY106" s="51" t="e">
        <f>DATEDIF(BL106,BN106,"y")</f>
        <v>#NUM!</v>
      </c>
      <c r="AZ106" s="52" t="e">
        <f>IF(BA106&gt;=16,DATEDIF(BL106,BN106,"ym")+1,DATEDIF(BL106,BN106,"ym"))</f>
        <v>#NUM!</v>
      </c>
      <c r="BA106" s="52" t="e">
        <f>DATEDIF(BL106,BN106,"md")</f>
        <v>#NUM!</v>
      </c>
      <c r="BB106" s="54" t="e">
        <f>IF(BF106&gt;=12,DATEDIF(BL106,BO106,"y")+1,DATEDIF(BL106,BO106,"y"))</f>
        <v>#NUM!</v>
      </c>
      <c r="BC106" s="54" t="e">
        <f>IF(BF106&gt;=12,BF106-12,BF106)</f>
        <v>#NUM!</v>
      </c>
      <c r="BD106" s="55" t="e">
        <f>IF(BG106&lt;=15,"半",0)</f>
        <v>#NUM!</v>
      </c>
      <c r="BE106" s="51" t="e">
        <f>DATEDIF(BL106,BO106,"y")</f>
        <v>#NUM!</v>
      </c>
      <c r="BF106" s="52" t="e">
        <f>IF(BG106&gt;=16,DATEDIF(BL106,BO106,"ym")+1,DATEDIF(BL106,BO106,"ym"))</f>
        <v>#NUM!</v>
      </c>
      <c r="BG106" s="53" t="e">
        <f>DATEDIF(BL106,BO106,"md")</f>
        <v>#NUM!</v>
      </c>
      <c r="BH106" s="52"/>
      <c r="BI106" s="59">
        <f>IF(J107="現在",$AG$5,J107)</f>
        <v>0</v>
      </c>
      <c r="BJ106" s="52">
        <v>24</v>
      </c>
      <c r="BK106" s="61">
        <f>IF(DAY(J106)&lt;=15,J106-DAY(J106)+1,J106-DAY(J106)+16)</f>
        <v>1</v>
      </c>
      <c r="BL106" s="61">
        <f>IF(DAY(BK106)=1,BK106+15,BU106)</f>
        <v>16</v>
      </c>
      <c r="BM106" s="62"/>
      <c r="BN106" s="181">
        <f>IF(CD106&gt;=16,CB106,IF(J107="現在",$AG$5-CD106+15,J107-CD106+15))</f>
        <v>15</v>
      </c>
      <c r="BO106" s="63">
        <f>IF(DAY(BN106)=15,BN106-DAY(BN106),BN106-DAY(BN106)+15)</f>
        <v>0</v>
      </c>
      <c r="BP106" s="62"/>
      <c r="BQ106" s="62"/>
      <c r="BR106" s="60">
        <f>YEAR(J106)</f>
        <v>1900</v>
      </c>
      <c r="BS106" s="64">
        <f>MONTH(J106)+1</f>
        <v>2</v>
      </c>
      <c r="BT106" s="65" t="str">
        <f>CONCATENATE(BR106,"/",BS106,"/",1)</f>
        <v>1900/2/1</v>
      </c>
      <c r="BU106" s="65">
        <f t="shared" si="0"/>
        <v>32</v>
      </c>
      <c r="BV106" s="65">
        <f>BT106-1</f>
        <v>31</v>
      </c>
      <c r="BW106" s="60">
        <f t="shared" si="1"/>
        <v>31</v>
      </c>
      <c r="BX106" s="60">
        <f>DAY(J106)</f>
        <v>0</v>
      </c>
      <c r="BY106" s="60">
        <f>YEAR(BI106)</f>
        <v>1900</v>
      </c>
      <c r="BZ106" s="64">
        <f>IF(MONTH(BI106)=12,MONTH(BI106)-12+1,MONTH(BI106)+1)</f>
        <v>2</v>
      </c>
      <c r="CA106" s="65" t="str">
        <f>IF(BZ106=1,CONCATENATE(BY106+1,"/",BZ106,"/",1),CONCATENATE(BY106,"/",BZ106,"/",1))</f>
        <v>1900/2/1</v>
      </c>
      <c r="CB106" s="65">
        <f t="shared" si="2"/>
        <v>31</v>
      </c>
      <c r="CC106" s="60">
        <f t="shared" si="3"/>
        <v>31</v>
      </c>
      <c r="CD106" s="60">
        <f>DAY(BI106)</f>
        <v>0</v>
      </c>
    </row>
    <row r="107" spans="1:82" ht="12.75" customHeight="1">
      <c r="A107" s="307"/>
      <c r="B107" s="302"/>
      <c r="C107" s="303"/>
      <c r="D107" s="303"/>
      <c r="E107" s="303"/>
      <c r="F107" s="303"/>
      <c r="G107" s="304"/>
      <c r="H107" s="3" t="s">
        <v>22</v>
      </c>
      <c r="I107" s="3"/>
      <c r="J107" s="231"/>
      <c r="K107" s="281"/>
      <c r="L107" s="293"/>
      <c r="M107" s="281"/>
      <c r="N107" s="350"/>
      <c r="O107" s="347"/>
      <c r="P107" s="235" t="s">
        <v>33</v>
      </c>
      <c r="Q107" s="236"/>
      <c r="R107" s="249" t="s">
        <v>71</v>
      </c>
      <c r="S107" s="250"/>
      <c r="T107" s="250"/>
      <c r="U107" s="250"/>
      <c r="V107" s="153" t="s">
        <v>62</v>
      </c>
      <c r="W107" s="235" t="s">
        <v>33</v>
      </c>
      <c r="X107" s="236"/>
      <c r="Y107" s="249" t="s">
        <v>115</v>
      </c>
      <c r="Z107" s="250"/>
      <c r="AA107" s="250"/>
      <c r="AB107" s="250"/>
      <c r="AC107" s="155" t="s">
        <v>62</v>
      </c>
      <c r="AD107" s="113"/>
      <c r="AE107" s="67"/>
      <c r="AF107" s="273"/>
      <c r="AG107" s="271"/>
      <c r="AH107"/>
      <c r="AI107"/>
      <c r="AJ107" s="75"/>
      <c r="AK107" s="75"/>
      <c r="AL107" s="76"/>
      <c r="AM107" s="51"/>
      <c r="AN107" s="52"/>
      <c r="AO107" s="53"/>
      <c r="AP107" s="75"/>
      <c r="AQ107" s="75"/>
      <c r="AR107" s="76"/>
      <c r="AS107" s="51"/>
      <c r="AT107" s="52"/>
      <c r="AU107" s="53"/>
      <c r="AV107" s="75"/>
      <c r="AW107" s="75"/>
      <c r="AX107" s="76"/>
      <c r="AY107" s="51"/>
      <c r="AZ107" s="52"/>
      <c r="BA107" s="52"/>
      <c r="BB107" s="75"/>
      <c r="BC107" s="75"/>
      <c r="BD107" s="76"/>
      <c r="BE107" s="51"/>
      <c r="BF107" s="52"/>
      <c r="BG107" s="53"/>
      <c r="BH107" s="52"/>
      <c r="BI107" s="59"/>
      <c r="BJ107" s="52"/>
      <c r="BK107" s="61"/>
      <c r="BL107" s="61"/>
      <c r="BM107" s="62"/>
      <c r="BN107" s="63"/>
      <c r="BO107" s="63"/>
      <c r="BP107" s="62"/>
      <c r="BQ107" s="62"/>
      <c r="BS107" s="64"/>
      <c r="BT107" s="65"/>
      <c r="BU107" s="65"/>
      <c r="BV107" s="65"/>
      <c r="BZ107" s="64"/>
      <c r="CA107" s="65"/>
      <c r="CB107" s="65"/>
    </row>
    <row r="108" spans="1:82" ht="12.75" customHeight="1">
      <c r="A108" s="305"/>
      <c r="B108" s="299"/>
      <c r="C108" s="300"/>
      <c r="D108" s="300"/>
      <c r="E108" s="300"/>
      <c r="F108" s="300"/>
      <c r="G108" s="301"/>
      <c r="H108" s="201" t="s">
        <v>21</v>
      </c>
      <c r="I108" s="201"/>
      <c r="J108" s="232"/>
      <c r="K108" s="280" t="str">
        <f>IF($J108&lt;&gt;"",IF($AF108="0-",AP108,IF($AF108="+0",AV108,IF($AF108="+-",BB108,AJ108))),"")</f>
        <v/>
      </c>
      <c r="L108" s="292" t="str">
        <f>IF($J108&lt;&gt;"",IF($AF108="0-",AQ108,IF($AF108="+0",AW108,IF($AF108="+-",BC108,AK108))),"")</f>
        <v/>
      </c>
      <c r="M108" s="427" t="str">
        <f>IF($J108&lt;&gt;"",IF($AF108="0-",AR108,IF($AF108="+0",AX108,IF($AF108="+-",BD108,AL108))),"")</f>
        <v/>
      </c>
      <c r="N108" s="351"/>
      <c r="O108" s="347"/>
      <c r="P108" s="237"/>
      <c r="Q108" s="238"/>
      <c r="R108" s="251"/>
      <c r="S108" s="252"/>
      <c r="T108" s="252"/>
      <c r="U108" s="252"/>
      <c r="V108" s="154"/>
      <c r="W108" s="237"/>
      <c r="X108" s="238"/>
      <c r="Y108" s="251"/>
      <c r="Z108" s="252"/>
      <c r="AA108" s="252"/>
      <c r="AB108" s="252"/>
      <c r="AC108" s="152"/>
      <c r="AD108" s="82"/>
      <c r="AE108" s="67"/>
      <c r="AF108" s="272"/>
      <c r="AG108" s="270" t="str">
        <f>IF(AF108&lt;&gt;"",VLOOKUP(AF108,$AH$12:$AI$15,2),"")</f>
        <v/>
      </c>
      <c r="AH108"/>
      <c r="AI108"/>
      <c r="AJ108" s="54">
        <f>IF(AN108&gt;=12,DATEDIF(BK108,BN108,"y")+1,DATEDIF(BK108,BN108,"y"))</f>
        <v>0</v>
      </c>
      <c r="AK108" s="54">
        <f>IF(AN108&gt;=12,AN108-12,AN108)</f>
        <v>0</v>
      </c>
      <c r="AL108" s="55" t="str">
        <f>IF(AO108&lt;=15,"半",0)</f>
        <v>半</v>
      </c>
      <c r="AM108" s="51">
        <f>DATEDIF(BK108,BN108,"y")</f>
        <v>0</v>
      </c>
      <c r="AN108" s="52">
        <f>IF(AO108&gt;=16,DATEDIF(BK108,BN108,"ym")+1,DATEDIF(BK108,BN108,"ym"))</f>
        <v>0</v>
      </c>
      <c r="AO108" s="53">
        <f>DATEDIF(BK108,BN108,"md")</f>
        <v>14</v>
      </c>
      <c r="AP108" s="54" t="e">
        <f>IF(AT108&gt;=12,DATEDIF(BK108,BO108,"y")+1,DATEDIF(BK108,BO108,"y"))</f>
        <v>#NUM!</v>
      </c>
      <c r="AQ108" s="54" t="e">
        <f>IF(AT108&gt;=12,AT108-12,AT108)</f>
        <v>#NUM!</v>
      </c>
      <c r="AR108" s="55" t="e">
        <f>IF(AU108&lt;=15,"半",0)</f>
        <v>#NUM!</v>
      </c>
      <c r="AS108" s="51" t="e">
        <f>DATEDIF(BK108,BO108,"y")</f>
        <v>#NUM!</v>
      </c>
      <c r="AT108" s="52" t="e">
        <f>IF(AU108&gt;=16,DATEDIF(BK108,BO108,"ym")+1,DATEDIF(BK108,BO108,"ym"))</f>
        <v>#NUM!</v>
      </c>
      <c r="AU108" s="53" t="e">
        <f>DATEDIF(BK108,BO108,"md")</f>
        <v>#NUM!</v>
      </c>
      <c r="AV108" s="54" t="e">
        <f>IF(AZ108&gt;=12,DATEDIF(BL108,BN108,"y")+1,DATEDIF(BL108,BN108,"y"))</f>
        <v>#NUM!</v>
      </c>
      <c r="AW108" s="54" t="e">
        <f>IF(AZ108&gt;=12,AZ108-12,AZ108)</f>
        <v>#NUM!</v>
      </c>
      <c r="AX108" s="55" t="e">
        <f>IF(BA108&lt;=15,"半",0)</f>
        <v>#NUM!</v>
      </c>
      <c r="AY108" s="51" t="e">
        <f>DATEDIF(BL108,BN108,"y")</f>
        <v>#NUM!</v>
      </c>
      <c r="AZ108" s="52" t="e">
        <f>IF(BA108&gt;=16,DATEDIF(BL108,BN108,"ym")+1,DATEDIF(BL108,BN108,"ym"))</f>
        <v>#NUM!</v>
      </c>
      <c r="BA108" s="52" t="e">
        <f>DATEDIF(BL108,BN108,"md")</f>
        <v>#NUM!</v>
      </c>
      <c r="BB108" s="54" t="e">
        <f>IF(BF108&gt;=12,DATEDIF(BL108,BO108,"y")+1,DATEDIF(BL108,BO108,"y"))</f>
        <v>#NUM!</v>
      </c>
      <c r="BC108" s="54" t="e">
        <f>IF(BF108&gt;=12,BF108-12,BF108)</f>
        <v>#NUM!</v>
      </c>
      <c r="BD108" s="55" t="e">
        <f>IF(BG108&lt;=15,"半",0)</f>
        <v>#NUM!</v>
      </c>
      <c r="BE108" s="51" t="e">
        <f>DATEDIF(BL108,BO108,"y")</f>
        <v>#NUM!</v>
      </c>
      <c r="BF108" s="52" t="e">
        <f>IF(BG108&gt;=16,DATEDIF(BL108,BO108,"ym")+1,DATEDIF(BL108,BO108,"ym"))</f>
        <v>#NUM!</v>
      </c>
      <c r="BG108" s="53" t="e">
        <f>DATEDIF(BL108,BO108,"md")</f>
        <v>#NUM!</v>
      </c>
      <c r="BH108" s="52"/>
      <c r="BI108" s="59">
        <f>IF(J109="現在",$AG$5,J109)</f>
        <v>0</v>
      </c>
      <c r="BJ108" s="52">
        <v>25</v>
      </c>
      <c r="BK108" s="61">
        <f>IF(DAY(J108)&lt;=15,J108-DAY(J108)+1,J108-DAY(J108)+16)</f>
        <v>1</v>
      </c>
      <c r="BL108" s="61">
        <f>IF(DAY(BK108)=1,BK108+15,BU108)</f>
        <v>16</v>
      </c>
      <c r="BM108" s="62"/>
      <c r="BN108" s="181">
        <f>IF(CD108&gt;=16,CB108,IF(J109="現在",$AG$5-CD108+15,J109-CD108+15))</f>
        <v>15</v>
      </c>
      <c r="BO108" s="63">
        <f>IF(DAY(BN108)=15,BN108-DAY(BN108),BN108-DAY(BN108)+15)</f>
        <v>0</v>
      </c>
      <c r="BP108" s="62"/>
      <c r="BQ108" s="62"/>
      <c r="BR108" s="60">
        <f>YEAR(J108)</f>
        <v>1900</v>
      </c>
      <c r="BS108" s="64">
        <f>MONTH(J108)+1</f>
        <v>2</v>
      </c>
      <c r="BT108" s="65" t="str">
        <f>CONCATENATE(BR108,"/",BS108,"/",1)</f>
        <v>1900/2/1</v>
      </c>
      <c r="BU108" s="65">
        <f t="shared" si="0"/>
        <v>32</v>
      </c>
      <c r="BV108" s="65">
        <f>BT108-1</f>
        <v>31</v>
      </c>
      <c r="BW108" s="60">
        <f t="shared" si="1"/>
        <v>31</v>
      </c>
      <c r="BX108" s="60">
        <f>DAY(J108)</f>
        <v>0</v>
      </c>
      <c r="BY108" s="60">
        <f>YEAR(BI108)</f>
        <v>1900</v>
      </c>
      <c r="BZ108" s="64">
        <f>IF(MONTH(BI108)=12,MONTH(BI108)-12+1,MONTH(BI108)+1)</f>
        <v>2</v>
      </c>
      <c r="CA108" s="65" t="str">
        <f>IF(BZ108=1,CONCATENATE(BY108+1,"/",BZ108,"/",1),CONCATENATE(BY108,"/",BZ108,"/",1))</f>
        <v>1900/2/1</v>
      </c>
      <c r="CB108" s="65">
        <f t="shared" si="2"/>
        <v>31</v>
      </c>
      <c r="CC108" s="60">
        <f t="shared" si="3"/>
        <v>31</v>
      </c>
      <c r="CD108" s="60">
        <f>DAY(BI108)</f>
        <v>0</v>
      </c>
    </row>
    <row r="109" spans="1:82" ht="12.75" customHeight="1">
      <c r="A109" s="307"/>
      <c r="B109" s="302"/>
      <c r="C109" s="303"/>
      <c r="D109" s="303"/>
      <c r="E109" s="303"/>
      <c r="F109" s="303"/>
      <c r="G109" s="304"/>
      <c r="H109" s="3" t="s">
        <v>22</v>
      </c>
      <c r="I109" s="3"/>
      <c r="J109" s="231"/>
      <c r="K109" s="281"/>
      <c r="L109" s="293"/>
      <c r="M109" s="428"/>
      <c r="N109" s="351"/>
      <c r="O109" s="347"/>
      <c r="P109" s="235" t="s">
        <v>45</v>
      </c>
      <c r="Q109" s="236"/>
      <c r="R109" s="79" t="s">
        <v>35</v>
      </c>
      <c r="S109" s="79" t="s">
        <v>36</v>
      </c>
      <c r="T109" s="79" t="s">
        <v>37</v>
      </c>
      <c r="U109" s="80" t="s">
        <v>38</v>
      </c>
      <c r="V109" s="81" t="s">
        <v>39</v>
      </c>
      <c r="W109" s="235" t="s">
        <v>45</v>
      </c>
      <c r="X109" s="236"/>
      <c r="Y109" s="79" t="s">
        <v>35</v>
      </c>
      <c r="Z109" s="79" t="s">
        <v>36</v>
      </c>
      <c r="AA109" s="79" t="s">
        <v>37</v>
      </c>
      <c r="AB109" s="80" t="s">
        <v>38</v>
      </c>
      <c r="AC109" s="157" t="s">
        <v>39</v>
      </c>
      <c r="AD109" s="490" t="s">
        <v>117</v>
      </c>
      <c r="AE109" s="67"/>
      <c r="AF109" s="273"/>
      <c r="AG109" s="271"/>
      <c r="AH109"/>
      <c r="AI109"/>
      <c r="AJ109" s="75"/>
      <c r="AK109" s="75"/>
      <c r="AL109" s="76"/>
      <c r="AM109" s="51"/>
      <c r="AN109" s="52"/>
      <c r="AO109" s="53"/>
      <c r="AP109" s="75"/>
      <c r="AQ109" s="75"/>
      <c r="AR109" s="76"/>
      <c r="AS109" s="51"/>
      <c r="AT109" s="52"/>
      <c r="AU109" s="53"/>
      <c r="AV109" s="75"/>
      <c r="AW109" s="75"/>
      <c r="AX109" s="76"/>
      <c r="AY109" s="51"/>
      <c r="AZ109" s="52"/>
      <c r="BA109" s="52"/>
      <c r="BB109" s="75"/>
      <c r="BC109" s="75"/>
      <c r="BD109" s="76"/>
      <c r="BE109" s="51"/>
      <c r="BF109" s="52"/>
      <c r="BG109" s="53"/>
      <c r="BH109" s="52"/>
      <c r="BI109" s="59"/>
      <c r="BJ109" s="52"/>
      <c r="BK109" s="61"/>
      <c r="BL109" s="61"/>
      <c r="BM109" s="62"/>
      <c r="BN109" s="63"/>
      <c r="BO109" s="63"/>
      <c r="BP109" s="62"/>
      <c r="BQ109" s="62"/>
      <c r="BS109" s="64"/>
      <c r="BT109" s="65"/>
      <c r="BU109" s="65"/>
      <c r="BV109" s="65"/>
      <c r="BZ109" s="64"/>
      <c r="CA109" s="65"/>
      <c r="CB109" s="65"/>
    </row>
    <row r="110" spans="1:82" ht="12.75" customHeight="1">
      <c r="A110" s="305"/>
      <c r="B110" s="299"/>
      <c r="C110" s="300"/>
      <c r="D110" s="300"/>
      <c r="E110" s="300"/>
      <c r="F110" s="300"/>
      <c r="G110" s="301"/>
      <c r="H110" s="201" t="s">
        <v>21</v>
      </c>
      <c r="I110" s="201"/>
      <c r="J110" s="232"/>
      <c r="K110" s="280" t="str">
        <f>IF($J110&lt;&gt;"",IF($AF110="0-",AP110,IF($AF110="+0",AV110,IF($AF110="+-",BB110,AJ110))),"")</f>
        <v/>
      </c>
      <c r="L110" s="292" t="str">
        <f>IF($J110&lt;&gt;"",IF($AF110="0-",AQ110,IF($AF110="+0",AW110,IF($AF110="+-",BC110,AK110))),"")</f>
        <v/>
      </c>
      <c r="M110" s="427" t="str">
        <f>IF($J110&lt;&gt;"",IF($AF110="0-",AR110,IF($AF110="+0",AX110,IF($AF110="+-",BD110,AL110))),"")</f>
        <v/>
      </c>
      <c r="N110" s="86"/>
      <c r="O110" s="158"/>
      <c r="P110" s="247"/>
      <c r="Q110" s="248"/>
      <c r="R110" s="159" t="s">
        <v>70</v>
      </c>
      <c r="S110" s="160" t="s">
        <v>70</v>
      </c>
      <c r="T110" s="160" t="s">
        <v>70</v>
      </c>
      <c r="U110" s="160" t="s">
        <v>70</v>
      </c>
      <c r="V110" s="161" t="s">
        <v>70</v>
      </c>
      <c r="W110" s="247"/>
      <c r="X110" s="248"/>
      <c r="Y110" s="205" t="s">
        <v>70</v>
      </c>
      <c r="Z110" s="140" t="s">
        <v>70</v>
      </c>
      <c r="AA110" s="140" t="s">
        <v>70</v>
      </c>
      <c r="AB110" s="140" t="s">
        <v>70</v>
      </c>
      <c r="AC110" s="148" t="s">
        <v>70</v>
      </c>
      <c r="AD110" s="491"/>
      <c r="AF110" s="272"/>
      <c r="AG110" s="270" t="str">
        <f>IF(AF110&lt;&gt;"",VLOOKUP(AF110,$AH$12:$AI$15,2),"")</f>
        <v/>
      </c>
      <c r="AH110"/>
      <c r="AI110"/>
      <c r="AJ110" s="54">
        <f>IF(AN110&gt;=12,DATEDIF(BK110,BN110,"y")+1,DATEDIF(BK110,BN110,"y"))</f>
        <v>0</v>
      </c>
      <c r="AK110" s="54">
        <f>IF(AN110&gt;=12,AN110-12,AN110)</f>
        <v>0</v>
      </c>
      <c r="AL110" s="55" t="str">
        <f>IF(AO110&lt;=15,"半",0)</f>
        <v>半</v>
      </c>
      <c r="AM110" s="51">
        <f>DATEDIF(BK110,BN110,"y")</f>
        <v>0</v>
      </c>
      <c r="AN110" s="52">
        <f>IF(AO110&gt;=16,DATEDIF(BK110,BN110,"ym")+1,DATEDIF(BK110,BN110,"ym"))</f>
        <v>0</v>
      </c>
      <c r="AO110" s="53">
        <f>DATEDIF(BK110,BN110,"md")</f>
        <v>14</v>
      </c>
      <c r="AP110" s="54" t="e">
        <f>IF(AT110&gt;=12,DATEDIF(BK110,BO110,"y")+1,DATEDIF(BK110,BO110,"y"))</f>
        <v>#NUM!</v>
      </c>
      <c r="AQ110" s="54" t="e">
        <f>IF(AT110&gt;=12,AT110-12,AT110)</f>
        <v>#NUM!</v>
      </c>
      <c r="AR110" s="55" t="e">
        <f>IF(AU110&lt;=15,"半",0)</f>
        <v>#NUM!</v>
      </c>
      <c r="AS110" s="51" t="e">
        <f>DATEDIF(BK110,BO110,"y")</f>
        <v>#NUM!</v>
      </c>
      <c r="AT110" s="52" t="e">
        <f>IF(AU110&gt;=16,DATEDIF(BK110,BO110,"ym")+1,DATEDIF(BK110,BO110,"ym"))</f>
        <v>#NUM!</v>
      </c>
      <c r="AU110" s="53" t="e">
        <f>DATEDIF(BK110,BO110,"md")</f>
        <v>#NUM!</v>
      </c>
      <c r="AV110" s="54" t="e">
        <f>IF(AZ110&gt;=12,DATEDIF(BL110,BN110,"y")+1,DATEDIF(BL110,BN110,"y"))</f>
        <v>#NUM!</v>
      </c>
      <c r="AW110" s="54" t="e">
        <f>IF(AZ110&gt;=12,AZ110-12,AZ110)</f>
        <v>#NUM!</v>
      </c>
      <c r="AX110" s="55" t="e">
        <f>IF(BA110&lt;=15,"半",0)</f>
        <v>#NUM!</v>
      </c>
      <c r="AY110" s="51" t="e">
        <f>DATEDIF(BL110,BN110,"y")</f>
        <v>#NUM!</v>
      </c>
      <c r="AZ110" s="52" t="e">
        <f>IF(BA110&gt;=16,DATEDIF(BL110,BN110,"ym")+1,DATEDIF(BL110,BN110,"ym"))</f>
        <v>#NUM!</v>
      </c>
      <c r="BA110" s="52" t="e">
        <f>DATEDIF(BL110,BN110,"md")</f>
        <v>#NUM!</v>
      </c>
      <c r="BB110" s="54" t="e">
        <f>IF(BF110&gt;=12,DATEDIF(BL110,BO110,"y")+1,DATEDIF(BL110,BO110,"y"))</f>
        <v>#NUM!</v>
      </c>
      <c r="BC110" s="54" t="e">
        <f>IF(BF110&gt;=12,BF110-12,BF110)</f>
        <v>#NUM!</v>
      </c>
      <c r="BD110" s="55" t="e">
        <f>IF(BG110&lt;=15,"半",0)</f>
        <v>#NUM!</v>
      </c>
      <c r="BE110" s="51" t="e">
        <f>DATEDIF(BL110,BO110,"y")</f>
        <v>#NUM!</v>
      </c>
      <c r="BF110" s="52" t="e">
        <f>IF(BG110&gt;=16,DATEDIF(BL110,BO110,"ym")+1,DATEDIF(BL110,BO110,"ym"))</f>
        <v>#NUM!</v>
      </c>
      <c r="BG110" s="53" t="e">
        <f>DATEDIF(BL110,BO110,"md")</f>
        <v>#NUM!</v>
      </c>
      <c r="BH110" s="52"/>
      <c r="BI110" s="59">
        <f>IF(J111="現在",$AG$5,J111)</f>
        <v>0</v>
      </c>
      <c r="BJ110" s="52">
        <v>26</v>
      </c>
      <c r="BK110" s="61">
        <f>IF(DAY(J110)&lt;=15,J110-DAY(J110)+1,J110-DAY(J110)+16)</f>
        <v>1</v>
      </c>
      <c r="BL110" s="61">
        <f>IF(DAY(BK110)=1,BK110+15,BU110)</f>
        <v>16</v>
      </c>
      <c r="BM110" s="62"/>
      <c r="BN110" s="181">
        <f>IF(CD110&gt;=16,CB110,IF(J111="現在",$AG$5-CD110+15,J111-CD110+15))</f>
        <v>15</v>
      </c>
      <c r="BO110" s="63">
        <f>IF(DAY(BN110)=15,BN110-DAY(BN110),BN110-DAY(BN110)+15)</f>
        <v>0</v>
      </c>
      <c r="BP110" s="62"/>
      <c r="BQ110" s="62"/>
      <c r="BR110" s="60">
        <f>YEAR(J110)</f>
        <v>1900</v>
      </c>
      <c r="BS110" s="64">
        <f>MONTH(J110)+1</f>
        <v>2</v>
      </c>
      <c r="BT110" s="65" t="str">
        <f>CONCATENATE(BR110,"/",BS110,"/",1)</f>
        <v>1900/2/1</v>
      </c>
      <c r="BU110" s="65">
        <f t="shared" si="0"/>
        <v>32</v>
      </c>
      <c r="BV110" s="65">
        <f>BT110-1</f>
        <v>31</v>
      </c>
      <c r="BW110" s="60">
        <f t="shared" si="1"/>
        <v>31</v>
      </c>
      <c r="BX110" s="60">
        <f>DAY(J110)</f>
        <v>0</v>
      </c>
      <c r="BY110" s="60">
        <f>YEAR(BI110)</f>
        <v>1900</v>
      </c>
      <c r="BZ110" s="64">
        <f>IF(MONTH(BI110)=12,MONTH(BI110)-12+1,MONTH(BI110)+1)</f>
        <v>2</v>
      </c>
      <c r="CA110" s="65" t="str">
        <f>IF(BZ110=1,CONCATENATE(BY110+1,"/",BZ110,"/",1),CONCATENATE(BY110,"/",BZ110,"/",1))</f>
        <v>1900/2/1</v>
      </c>
      <c r="CB110" s="65">
        <f t="shared" si="2"/>
        <v>31</v>
      </c>
      <c r="CC110" s="60">
        <f t="shared" si="3"/>
        <v>31</v>
      </c>
      <c r="CD110" s="60">
        <f>DAY(BI110)</f>
        <v>0</v>
      </c>
    </row>
    <row r="111" spans="1:82" ht="12.75" customHeight="1">
      <c r="A111" s="307"/>
      <c r="B111" s="302"/>
      <c r="C111" s="303"/>
      <c r="D111" s="303"/>
      <c r="E111" s="303"/>
      <c r="F111" s="303"/>
      <c r="G111" s="304"/>
      <c r="H111" s="3" t="s">
        <v>22</v>
      </c>
      <c r="I111" s="3"/>
      <c r="J111" s="231"/>
      <c r="K111" s="281"/>
      <c r="L111" s="293"/>
      <c r="M111" s="428"/>
      <c r="N111" s="72"/>
      <c r="O111" s="162"/>
      <c r="P111" s="452" t="s">
        <v>71</v>
      </c>
      <c r="Q111" s="453"/>
      <c r="R111" s="453"/>
      <c r="S111" s="453"/>
      <c r="T111" s="453"/>
      <c r="U111" s="288" t="s">
        <v>60</v>
      </c>
      <c r="V111" s="460"/>
      <c r="W111" s="452" t="s">
        <v>115</v>
      </c>
      <c r="X111" s="453"/>
      <c r="Y111" s="453"/>
      <c r="Z111" s="453"/>
      <c r="AA111" s="453"/>
      <c r="AB111" s="458" t="s">
        <v>60</v>
      </c>
      <c r="AC111" s="459"/>
      <c r="AD111" s="491"/>
      <c r="AF111" s="273"/>
      <c r="AG111" s="271"/>
      <c r="AH111"/>
      <c r="AI111"/>
      <c r="AJ111" s="75"/>
      <c r="AK111" s="75"/>
      <c r="AL111" s="76"/>
      <c r="AM111" s="51"/>
      <c r="AN111" s="52"/>
      <c r="AO111" s="53"/>
      <c r="AP111" s="75"/>
      <c r="AQ111" s="75"/>
      <c r="AR111" s="76"/>
      <c r="AS111" s="51"/>
      <c r="AT111" s="52"/>
      <c r="AU111" s="53"/>
      <c r="AV111" s="75"/>
      <c r="AW111" s="75"/>
      <c r="AX111" s="76"/>
      <c r="AY111" s="51"/>
      <c r="AZ111" s="52"/>
      <c r="BA111" s="52"/>
      <c r="BB111" s="75"/>
      <c r="BC111" s="75"/>
      <c r="BD111" s="76"/>
      <c r="BE111" s="51"/>
      <c r="BF111" s="52"/>
      <c r="BG111" s="53"/>
      <c r="BH111" s="52"/>
      <c r="BI111" s="59"/>
      <c r="BJ111" s="52"/>
      <c r="BK111" s="61"/>
      <c r="BL111" s="61"/>
      <c r="BM111" s="62"/>
      <c r="BN111" s="63"/>
      <c r="BO111" s="63"/>
      <c r="BP111" s="62"/>
      <c r="BQ111" s="62"/>
      <c r="BS111" s="64"/>
      <c r="BT111" s="65"/>
      <c r="BU111" s="65"/>
      <c r="BV111" s="65"/>
      <c r="BZ111" s="64"/>
      <c r="CA111" s="65"/>
      <c r="CB111" s="65"/>
    </row>
    <row r="112" spans="1:82" ht="12.75" customHeight="1">
      <c r="A112" s="305"/>
      <c r="B112" s="299"/>
      <c r="C112" s="300"/>
      <c r="D112" s="300"/>
      <c r="E112" s="300"/>
      <c r="F112" s="300"/>
      <c r="G112" s="301"/>
      <c r="H112" s="201" t="s">
        <v>21</v>
      </c>
      <c r="I112" s="201"/>
      <c r="J112" s="232"/>
      <c r="K112" s="280" t="str">
        <f>IF($J112&lt;&gt;"",IF($AF112="0-",AP112,IF($AF112="+0",AV112,IF($AF112="+-",BB112,AJ112))),"")</f>
        <v/>
      </c>
      <c r="L112" s="292" t="str">
        <f>IF($J112&lt;&gt;"",IF($AF112="0-",AQ112,IF($AF112="+0",AW112,IF($AF112="+-",BC112,AK112))),"")</f>
        <v/>
      </c>
      <c r="M112" s="427" t="str">
        <f>IF($J112&lt;&gt;"",IF($AF112="0-",AR112,IF($AF112="+0",AX112,IF($AF112="+-",BD112,AL112))),"")</f>
        <v/>
      </c>
      <c r="N112" s="351" t="s">
        <v>68</v>
      </c>
      <c r="O112" s="347"/>
      <c r="P112" s="391" t="s">
        <v>44</v>
      </c>
      <c r="Q112" s="392"/>
      <c r="R112" s="265" t="s">
        <v>78</v>
      </c>
      <c r="S112" s="266"/>
      <c r="T112" s="266"/>
      <c r="U112" s="266"/>
      <c r="V112" s="395"/>
      <c r="W112" s="268" t="s">
        <v>44</v>
      </c>
      <c r="X112" s="269"/>
      <c r="Y112" s="265" t="s">
        <v>78</v>
      </c>
      <c r="Z112" s="266"/>
      <c r="AA112" s="266"/>
      <c r="AB112" s="266"/>
      <c r="AC112" s="267"/>
      <c r="AD112" s="491"/>
      <c r="AF112" s="272"/>
      <c r="AG112" s="270" t="str">
        <f>IF(AF112&lt;&gt;"",VLOOKUP(AF112,$AH$12:$AI$15,2),"")</f>
        <v/>
      </c>
      <c r="AH112"/>
      <c r="AI112"/>
      <c r="AJ112" s="54">
        <f>IF(AN112&gt;=12,DATEDIF(BK112,BN112,"y")+1,DATEDIF(BK112,BN112,"y"))</f>
        <v>0</v>
      </c>
      <c r="AK112" s="54">
        <f>IF(AN112&gt;=12,AN112-12,AN112)</f>
        <v>0</v>
      </c>
      <c r="AL112" s="55" t="str">
        <f>IF(AO112&lt;=15,"半",0)</f>
        <v>半</v>
      </c>
      <c r="AM112" s="51">
        <f>DATEDIF(BK112,BN112,"y")</f>
        <v>0</v>
      </c>
      <c r="AN112" s="52">
        <f>IF(AO112&gt;=16,DATEDIF(BK112,BN112,"ym")+1,DATEDIF(BK112,BN112,"ym"))</f>
        <v>0</v>
      </c>
      <c r="AO112" s="53">
        <f>DATEDIF(BK112,BN112,"md")</f>
        <v>14</v>
      </c>
      <c r="AP112" s="54" t="e">
        <f>IF(AT112&gt;=12,DATEDIF(BK112,BO112,"y")+1,DATEDIF(BK112,BO112,"y"))</f>
        <v>#NUM!</v>
      </c>
      <c r="AQ112" s="54" t="e">
        <f>IF(AT112&gt;=12,AT112-12,AT112)</f>
        <v>#NUM!</v>
      </c>
      <c r="AR112" s="55" t="e">
        <f>IF(AU112&lt;=15,"半",0)</f>
        <v>#NUM!</v>
      </c>
      <c r="AS112" s="51" t="e">
        <f>DATEDIF(BK112,BO112,"y")</f>
        <v>#NUM!</v>
      </c>
      <c r="AT112" s="52" t="e">
        <f>IF(AU112&gt;=16,DATEDIF(BK112,BO112,"ym")+1,DATEDIF(BK112,BO112,"ym"))</f>
        <v>#NUM!</v>
      </c>
      <c r="AU112" s="53" t="e">
        <f>DATEDIF(BK112,BO112,"md")</f>
        <v>#NUM!</v>
      </c>
      <c r="AV112" s="54" t="e">
        <f>IF(AZ112&gt;=12,DATEDIF(BL112,BN112,"y")+1,DATEDIF(BL112,BN112,"y"))</f>
        <v>#NUM!</v>
      </c>
      <c r="AW112" s="54" t="e">
        <f>IF(AZ112&gt;=12,AZ112-12,AZ112)</f>
        <v>#NUM!</v>
      </c>
      <c r="AX112" s="55" t="e">
        <f>IF(BA112&lt;=15,"半",0)</f>
        <v>#NUM!</v>
      </c>
      <c r="AY112" s="51" t="e">
        <f>DATEDIF(BL112,BN112,"y")</f>
        <v>#NUM!</v>
      </c>
      <c r="AZ112" s="52" t="e">
        <f>IF(BA112&gt;=16,DATEDIF(BL112,BN112,"ym")+1,DATEDIF(BL112,BN112,"ym"))</f>
        <v>#NUM!</v>
      </c>
      <c r="BA112" s="52" t="e">
        <f>DATEDIF(BL112,BN112,"md")</f>
        <v>#NUM!</v>
      </c>
      <c r="BB112" s="54" t="e">
        <f>IF(BF112&gt;=12,DATEDIF(BL112,BO112,"y")+1,DATEDIF(BL112,BO112,"y"))</f>
        <v>#NUM!</v>
      </c>
      <c r="BC112" s="54" t="e">
        <f>IF(BF112&gt;=12,BF112-12,BF112)</f>
        <v>#NUM!</v>
      </c>
      <c r="BD112" s="55" t="e">
        <f>IF(BG112&lt;=15,"半",0)</f>
        <v>#NUM!</v>
      </c>
      <c r="BE112" s="51" t="e">
        <f>DATEDIF(BL112,BO112,"y")</f>
        <v>#NUM!</v>
      </c>
      <c r="BF112" s="52" t="e">
        <f>IF(BG112&gt;=16,DATEDIF(BL112,BO112,"ym")+1,DATEDIF(BL112,BO112,"ym"))</f>
        <v>#NUM!</v>
      </c>
      <c r="BG112" s="53" t="e">
        <f>DATEDIF(BL112,BO112,"md")</f>
        <v>#NUM!</v>
      </c>
      <c r="BH112" s="52"/>
      <c r="BI112" s="59">
        <f>IF(J113="現在",$AG$5,J113)</f>
        <v>0</v>
      </c>
      <c r="BJ112" s="52">
        <v>27</v>
      </c>
      <c r="BK112" s="61">
        <f>IF(DAY(J112)&lt;=15,J112-DAY(J112)+1,J112-DAY(J112)+16)</f>
        <v>1</v>
      </c>
      <c r="BL112" s="61">
        <f>IF(DAY(BK112)=1,BK112+15,BU112)</f>
        <v>16</v>
      </c>
      <c r="BM112" s="62"/>
      <c r="BN112" s="181">
        <f>IF(CD112&gt;=16,CB112,IF(J113="現在",$AG$5-CD112+15,J113-CD112+15))</f>
        <v>15</v>
      </c>
      <c r="BO112" s="63">
        <f>IF(DAY(BN112)=15,BN112-DAY(BN112),BN112-DAY(BN112)+15)</f>
        <v>0</v>
      </c>
      <c r="BP112" s="62"/>
      <c r="BQ112" s="62"/>
      <c r="BR112" s="60">
        <f>YEAR(J112)</f>
        <v>1900</v>
      </c>
      <c r="BS112" s="64">
        <f>MONTH(J112)+1</f>
        <v>2</v>
      </c>
      <c r="BT112" s="65" t="str">
        <f>CONCATENATE(BR112,"/",BS112,"/",1)</f>
        <v>1900/2/1</v>
      </c>
      <c r="BU112" s="65">
        <f t="shared" si="0"/>
        <v>32</v>
      </c>
      <c r="BV112" s="65">
        <f>BT112-1</f>
        <v>31</v>
      </c>
      <c r="BW112" s="60">
        <f t="shared" si="1"/>
        <v>31</v>
      </c>
      <c r="BX112" s="60">
        <f>DAY(J112)</f>
        <v>0</v>
      </c>
      <c r="BY112" s="60">
        <f>YEAR(BI112)</f>
        <v>1900</v>
      </c>
      <c r="BZ112" s="64">
        <f>IF(MONTH(BI112)=12,MONTH(BI112)-12+1,MONTH(BI112)+1)</f>
        <v>2</v>
      </c>
      <c r="CA112" s="65" t="str">
        <f>IF(BZ112=1,CONCATENATE(BY112+1,"/",BZ112,"/",1),CONCATENATE(BY112,"/",BZ112,"/",1))</f>
        <v>1900/2/1</v>
      </c>
      <c r="CB112" s="65">
        <f t="shared" si="2"/>
        <v>31</v>
      </c>
      <c r="CC112" s="60">
        <f t="shared" si="3"/>
        <v>31</v>
      </c>
      <c r="CD112" s="60">
        <f>DAY(BI112)</f>
        <v>0</v>
      </c>
    </row>
    <row r="113" spans="1:82" ht="12.75" customHeight="1">
      <c r="A113" s="307"/>
      <c r="B113" s="302"/>
      <c r="C113" s="303"/>
      <c r="D113" s="303"/>
      <c r="E113" s="303"/>
      <c r="F113" s="303"/>
      <c r="G113" s="304"/>
      <c r="H113" s="3" t="s">
        <v>22</v>
      </c>
      <c r="I113" s="3"/>
      <c r="J113" s="231"/>
      <c r="K113" s="281"/>
      <c r="L113" s="293"/>
      <c r="M113" s="428"/>
      <c r="N113" s="351"/>
      <c r="O113" s="347"/>
      <c r="P113" s="393"/>
      <c r="Q113" s="394"/>
      <c r="R113" s="258"/>
      <c r="S113" s="259"/>
      <c r="T113" s="259"/>
      <c r="U113" s="259"/>
      <c r="V113" s="386"/>
      <c r="W113" s="237"/>
      <c r="X113" s="238"/>
      <c r="Y113" s="258"/>
      <c r="Z113" s="259"/>
      <c r="AA113" s="259"/>
      <c r="AB113" s="259"/>
      <c r="AC113" s="260"/>
      <c r="AD113" s="491"/>
      <c r="AF113" s="273"/>
      <c r="AG113" s="271"/>
      <c r="AH113"/>
      <c r="AI113"/>
      <c r="AJ113" s="75"/>
      <c r="AK113" s="75"/>
      <c r="AL113" s="76"/>
      <c r="AM113" s="51"/>
      <c r="AN113" s="52"/>
      <c r="AO113" s="53"/>
      <c r="AP113" s="75"/>
      <c r="AQ113" s="75"/>
      <c r="AR113" s="76"/>
      <c r="AS113" s="51"/>
      <c r="AT113" s="52"/>
      <c r="AU113" s="53"/>
      <c r="AV113" s="75"/>
      <c r="AW113" s="75"/>
      <c r="AX113" s="76"/>
      <c r="AY113" s="51"/>
      <c r="AZ113" s="52"/>
      <c r="BA113" s="52"/>
      <c r="BB113" s="75"/>
      <c r="BC113" s="75"/>
      <c r="BD113" s="76"/>
      <c r="BE113" s="51"/>
      <c r="BF113" s="52"/>
      <c r="BG113" s="53"/>
      <c r="BH113" s="52"/>
      <c r="BI113" s="59"/>
      <c r="BJ113" s="52"/>
      <c r="BK113" s="61"/>
      <c r="BL113" s="61"/>
      <c r="BM113" s="62"/>
      <c r="BN113" s="63"/>
      <c r="BO113" s="63"/>
      <c r="BP113" s="62"/>
      <c r="BQ113" s="62"/>
      <c r="BS113" s="64"/>
      <c r="BT113" s="65"/>
      <c r="BU113" s="65"/>
      <c r="BV113" s="65"/>
      <c r="BZ113" s="64"/>
      <c r="CA113" s="65"/>
      <c r="CB113" s="65"/>
    </row>
    <row r="114" spans="1:82" ht="12.75" customHeight="1">
      <c r="A114" s="305"/>
      <c r="B114" s="299"/>
      <c r="C114" s="300"/>
      <c r="D114" s="300"/>
      <c r="E114" s="300"/>
      <c r="F114" s="300"/>
      <c r="G114" s="301"/>
      <c r="H114" s="201" t="s">
        <v>21</v>
      </c>
      <c r="I114" s="201"/>
      <c r="J114" s="232"/>
      <c r="K114" s="280" t="str">
        <f>IF($J114&lt;&gt;"",IF($AF114="0-",AP114,IF($AF114="+0",AV114,IF($AF114="+-",BB114,AJ114))),"")</f>
        <v/>
      </c>
      <c r="L114" s="292" t="str">
        <f>IF($J114&lt;&gt;"",IF($AF114="0-",AQ114,IF($AF114="+0",AW114,IF($AF114="+-",BC114,AK114))),"")</f>
        <v/>
      </c>
      <c r="M114" s="427" t="str">
        <f>IF($J114&lt;&gt;"",IF($AF114="0-",AR114,IF($AF114="+0",AX114,IF($AF114="+-",BD114,AL114))),"")</f>
        <v/>
      </c>
      <c r="N114" s="351"/>
      <c r="O114" s="347"/>
      <c r="P114" s="239" t="s">
        <v>220</v>
      </c>
      <c r="Q114" s="465"/>
      <c r="R114" s="255" t="s">
        <v>118</v>
      </c>
      <c r="S114" s="256"/>
      <c r="T114" s="256"/>
      <c r="U114" s="256"/>
      <c r="V114" s="385"/>
      <c r="W114" s="239" t="s">
        <v>220</v>
      </c>
      <c r="X114" s="468"/>
      <c r="Y114" s="255" t="s">
        <v>118</v>
      </c>
      <c r="Z114" s="256"/>
      <c r="AA114" s="256"/>
      <c r="AB114" s="256"/>
      <c r="AC114" s="257"/>
      <c r="AD114" s="491"/>
      <c r="AF114" s="272"/>
      <c r="AG114" s="270" t="str">
        <f>IF(AF114&lt;&gt;"",VLOOKUP(AF114,$AH$12:$AI$15,2),"")</f>
        <v/>
      </c>
      <c r="AH114"/>
      <c r="AI114"/>
      <c r="AJ114" s="54">
        <f>IF(AN114&gt;=12,DATEDIF(BK114,BN114,"y")+1,DATEDIF(BK114,BN114,"y"))</f>
        <v>0</v>
      </c>
      <c r="AK114" s="54">
        <f>IF(AN114&gt;=12,AN114-12,AN114)</f>
        <v>0</v>
      </c>
      <c r="AL114" s="55" t="str">
        <f>IF(AO114&lt;=15,"半",0)</f>
        <v>半</v>
      </c>
      <c r="AM114" s="51">
        <f>DATEDIF(BK114,BN114,"y")</f>
        <v>0</v>
      </c>
      <c r="AN114" s="52">
        <f>IF(AO114&gt;=16,DATEDIF(BK114,BN114,"ym")+1,DATEDIF(BK114,BN114,"ym"))</f>
        <v>0</v>
      </c>
      <c r="AO114" s="53">
        <f>DATEDIF(BK114,BN114,"md")</f>
        <v>14</v>
      </c>
      <c r="AP114" s="54" t="e">
        <f>IF(AT114&gt;=12,DATEDIF(BK114,BO114,"y")+1,DATEDIF(BK114,BO114,"y"))</f>
        <v>#NUM!</v>
      </c>
      <c r="AQ114" s="54" t="e">
        <f>IF(AT114&gt;=12,AT114-12,AT114)</f>
        <v>#NUM!</v>
      </c>
      <c r="AR114" s="55" t="e">
        <f>IF(AU114&lt;=15,"半",0)</f>
        <v>#NUM!</v>
      </c>
      <c r="AS114" s="51" t="e">
        <f>DATEDIF(BK114,BO114,"y")</f>
        <v>#NUM!</v>
      </c>
      <c r="AT114" s="52" t="e">
        <f>IF(AU114&gt;=16,DATEDIF(BK114,BO114,"ym")+1,DATEDIF(BK114,BO114,"ym"))</f>
        <v>#NUM!</v>
      </c>
      <c r="AU114" s="53" t="e">
        <f>DATEDIF(BK114,BO114,"md")</f>
        <v>#NUM!</v>
      </c>
      <c r="AV114" s="54" t="e">
        <f>IF(AZ114&gt;=12,DATEDIF(BL114,BN114,"y")+1,DATEDIF(BL114,BN114,"y"))</f>
        <v>#NUM!</v>
      </c>
      <c r="AW114" s="54" t="e">
        <f>IF(AZ114&gt;=12,AZ114-12,AZ114)</f>
        <v>#NUM!</v>
      </c>
      <c r="AX114" s="55" t="e">
        <f>IF(BA114&lt;=15,"半",0)</f>
        <v>#NUM!</v>
      </c>
      <c r="AY114" s="51" t="e">
        <f>DATEDIF(BL114,BN114,"y")</f>
        <v>#NUM!</v>
      </c>
      <c r="AZ114" s="52" t="e">
        <f>IF(BA114&gt;=16,DATEDIF(BL114,BN114,"ym")+1,DATEDIF(BL114,BN114,"ym"))</f>
        <v>#NUM!</v>
      </c>
      <c r="BA114" s="52" t="e">
        <f>DATEDIF(BL114,BN114,"md")</f>
        <v>#NUM!</v>
      </c>
      <c r="BB114" s="54" t="e">
        <f>IF(BF114&gt;=12,DATEDIF(BL114,BO114,"y")+1,DATEDIF(BL114,BO114,"y"))</f>
        <v>#NUM!</v>
      </c>
      <c r="BC114" s="54" t="e">
        <f>IF(BF114&gt;=12,BF114-12,BF114)</f>
        <v>#NUM!</v>
      </c>
      <c r="BD114" s="55" t="e">
        <f>IF(BG114&lt;=15,"半",0)</f>
        <v>#NUM!</v>
      </c>
      <c r="BE114" s="51" t="e">
        <f>DATEDIF(BL114,BO114,"y")</f>
        <v>#NUM!</v>
      </c>
      <c r="BF114" s="52" t="e">
        <f>IF(BG114&gt;=16,DATEDIF(BL114,BO114,"ym")+1,DATEDIF(BL114,BO114,"ym"))</f>
        <v>#NUM!</v>
      </c>
      <c r="BG114" s="53" t="e">
        <f>DATEDIF(BL114,BO114,"md")</f>
        <v>#NUM!</v>
      </c>
      <c r="BH114" s="52"/>
      <c r="BI114" s="59">
        <f>IF(J115="現在",$AG$5,J115)</f>
        <v>0</v>
      </c>
      <c r="BJ114" s="52">
        <v>28</v>
      </c>
      <c r="BK114" s="61">
        <f>IF(DAY(J114)&lt;=15,J114-DAY(J114)+1,J114-DAY(J114)+16)</f>
        <v>1</v>
      </c>
      <c r="BL114" s="61">
        <f>IF(DAY(BK114)=1,BK114+15,BU114)</f>
        <v>16</v>
      </c>
      <c r="BM114" s="62"/>
      <c r="BN114" s="181">
        <f>IF(CD114&gt;=16,CB114,IF(J115="現在",$AG$5-CD114+15,J115-CD114+15))</f>
        <v>15</v>
      </c>
      <c r="BO114" s="63">
        <f>IF(DAY(BN114)=15,BN114-DAY(BN114),BN114-DAY(BN114)+15)</f>
        <v>0</v>
      </c>
      <c r="BP114" s="62"/>
      <c r="BQ114" s="62"/>
      <c r="BR114" s="60">
        <f>YEAR(J114)</f>
        <v>1900</v>
      </c>
      <c r="BS114" s="64">
        <f>MONTH(J114)+1</f>
        <v>2</v>
      </c>
      <c r="BT114" s="65" t="str">
        <f>CONCATENATE(BR114,"/",BS114,"/",1)</f>
        <v>1900/2/1</v>
      </c>
      <c r="BU114" s="65">
        <f t="shared" si="0"/>
        <v>32</v>
      </c>
      <c r="BV114" s="65">
        <f>BT114-1</f>
        <v>31</v>
      </c>
      <c r="BW114" s="60">
        <f t="shared" si="1"/>
        <v>31</v>
      </c>
      <c r="BX114" s="60">
        <f>DAY(J114)</f>
        <v>0</v>
      </c>
      <c r="BY114" s="60">
        <f>YEAR(BI114)</f>
        <v>1900</v>
      </c>
      <c r="BZ114" s="64">
        <f>IF(MONTH(BI114)=12,MONTH(BI114)-12+1,MONTH(BI114)+1)</f>
        <v>2</v>
      </c>
      <c r="CA114" s="65" t="str">
        <f>IF(BZ114=1,CONCATENATE(BY114+1,"/",BZ114,"/",1),CONCATENATE(BY114,"/",BZ114,"/",1))</f>
        <v>1900/2/1</v>
      </c>
      <c r="CB114" s="65">
        <f t="shared" si="2"/>
        <v>31</v>
      </c>
      <c r="CC114" s="60">
        <f t="shared" si="3"/>
        <v>31</v>
      </c>
      <c r="CD114" s="60">
        <f>DAY(BI114)</f>
        <v>0</v>
      </c>
    </row>
    <row r="115" spans="1:82" ht="12.75" customHeight="1">
      <c r="A115" s="307"/>
      <c r="B115" s="302"/>
      <c r="C115" s="303"/>
      <c r="D115" s="303"/>
      <c r="E115" s="303"/>
      <c r="F115" s="303"/>
      <c r="G115" s="304"/>
      <c r="H115" s="3" t="s">
        <v>22</v>
      </c>
      <c r="I115" s="3"/>
      <c r="J115" s="231"/>
      <c r="K115" s="281"/>
      <c r="L115" s="293"/>
      <c r="M115" s="428"/>
      <c r="N115" s="351"/>
      <c r="O115" s="347"/>
      <c r="P115" s="466"/>
      <c r="Q115" s="467"/>
      <c r="R115" s="258"/>
      <c r="S115" s="259"/>
      <c r="T115" s="259"/>
      <c r="U115" s="259"/>
      <c r="V115" s="386"/>
      <c r="W115" s="469"/>
      <c r="X115" s="470"/>
      <c r="Y115" s="258"/>
      <c r="Z115" s="259"/>
      <c r="AA115" s="259"/>
      <c r="AB115" s="259"/>
      <c r="AC115" s="260"/>
      <c r="AD115" s="491"/>
      <c r="AF115" s="273"/>
      <c r="AG115" s="271"/>
      <c r="AH115"/>
      <c r="AI115"/>
      <c r="AJ115" s="75"/>
      <c r="AK115" s="75"/>
      <c r="AL115" s="76"/>
      <c r="AM115" s="51"/>
      <c r="AN115" s="52"/>
      <c r="AO115" s="53"/>
      <c r="AP115" s="75"/>
      <c r="AQ115" s="75"/>
      <c r="AR115" s="76"/>
      <c r="AS115" s="51"/>
      <c r="AT115" s="52"/>
      <c r="AU115" s="53"/>
      <c r="AV115" s="75"/>
      <c r="AW115" s="75"/>
      <c r="AX115" s="76"/>
      <c r="AY115" s="51"/>
      <c r="AZ115" s="52"/>
      <c r="BA115" s="52"/>
      <c r="BB115" s="75"/>
      <c r="BC115" s="75"/>
      <c r="BD115" s="76"/>
      <c r="BE115" s="51"/>
      <c r="BF115" s="52"/>
      <c r="BG115" s="53"/>
      <c r="BH115" s="52"/>
      <c r="BI115" s="59"/>
      <c r="BJ115" s="52"/>
      <c r="BK115" s="61"/>
      <c r="BL115" s="61"/>
      <c r="BM115" s="62"/>
      <c r="BN115" s="63"/>
      <c r="BO115" s="63"/>
      <c r="BP115" s="62"/>
      <c r="BQ115" s="62"/>
      <c r="BS115" s="64"/>
      <c r="BT115" s="65"/>
      <c r="BU115" s="65"/>
      <c r="BV115" s="65"/>
      <c r="BZ115" s="64"/>
      <c r="CA115" s="65"/>
      <c r="CB115" s="65"/>
    </row>
    <row r="116" spans="1:82" ht="12.75" customHeight="1">
      <c r="A116" s="305"/>
      <c r="B116" s="299"/>
      <c r="C116" s="300"/>
      <c r="D116" s="300"/>
      <c r="E116" s="300"/>
      <c r="F116" s="300"/>
      <c r="G116" s="301"/>
      <c r="H116" s="201" t="s">
        <v>21</v>
      </c>
      <c r="I116" s="201"/>
      <c r="J116" s="232"/>
      <c r="K116" s="280" t="str">
        <f>IF($J116&lt;&gt;"",IF($AF116="0-",AP116,IF($AF116="+0",AV116,IF($AF116="+-",BB116,AJ116))),"")</f>
        <v/>
      </c>
      <c r="L116" s="292" t="str">
        <f>IF($J116&lt;&gt;"",IF($AF116="0-",AQ116,IF($AF116="+0",AW116,IF($AF116="+-",BC116,AK116))),"")</f>
        <v/>
      </c>
      <c r="M116" s="427" t="str">
        <f>IF($J116&lt;&gt;"",IF($AF116="0-",AR116,IF($AF116="+0",AX116,IF($AF116="+-",BD116,AL116))),"")</f>
        <v/>
      </c>
      <c r="N116" s="351"/>
      <c r="O116" s="347"/>
      <c r="P116" s="461" t="s">
        <v>42</v>
      </c>
      <c r="Q116" s="394"/>
      <c r="R116" s="261" t="s">
        <v>70</v>
      </c>
      <c r="S116" s="262"/>
      <c r="T116" s="262"/>
      <c r="U116" s="262"/>
      <c r="V116" s="156" t="s">
        <v>63</v>
      </c>
      <c r="W116" s="235" t="s">
        <v>42</v>
      </c>
      <c r="X116" s="236"/>
      <c r="Y116" s="261" t="s">
        <v>119</v>
      </c>
      <c r="Z116" s="262"/>
      <c r="AA116" s="262"/>
      <c r="AB116" s="262"/>
      <c r="AC116" s="151" t="s">
        <v>63</v>
      </c>
      <c r="AD116" s="491"/>
      <c r="AF116" s="272"/>
      <c r="AG116" s="270" t="str">
        <f>IF(AF116&lt;&gt;"",VLOOKUP(AF116,$AH$12:$AI$15,2),"")</f>
        <v/>
      </c>
      <c r="AH116"/>
      <c r="AI116"/>
      <c r="AJ116" s="54">
        <f>IF(AN116&gt;=12,DATEDIF(BK116,BN116,"y")+1,DATEDIF(BK116,BN116,"y"))</f>
        <v>0</v>
      </c>
      <c r="AK116" s="54">
        <f>IF(AN116&gt;=12,AN116-12,AN116)</f>
        <v>0</v>
      </c>
      <c r="AL116" s="55" t="str">
        <f>IF(AO116&lt;=15,"半",0)</f>
        <v>半</v>
      </c>
      <c r="AM116" s="51">
        <f>DATEDIF(BK116,BN116,"y")</f>
        <v>0</v>
      </c>
      <c r="AN116" s="52">
        <f>IF(AO116&gt;=16,DATEDIF(BK116,BN116,"ym")+1,DATEDIF(BK116,BN116,"ym"))</f>
        <v>0</v>
      </c>
      <c r="AO116" s="53">
        <f>DATEDIF(BK116,BN116,"md")</f>
        <v>14</v>
      </c>
      <c r="AP116" s="54" t="e">
        <f>IF(AT116&gt;=12,DATEDIF(BK116,BO116,"y")+1,DATEDIF(BK116,BO116,"y"))</f>
        <v>#NUM!</v>
      </c>
      <c r="AQ116" s="54" t="e">
        <f>IF(AT116&gt;=12,AT116-12,AT116)</f>
        <v>#NUM!</v>
      </c>
      <c r="AR116" s="55" t="e">
        <f>IF(AU116&lt;=15,"半",0)</f>
        <v>#NUM!</v>
      </c>
      <c r="AS116" s="51" t="e">
        <f>DATEDIF(BK116,BO116,"y")</f>
        <v>#NUM!</v>
      </c>
      <c r="AT116" s="52" t="e">
        <f>IF(AU116&gt;=16,DATEDIF(BK116,BO116,"ym")+1,DATEDIF(BK116,BO116,"ym"))</f>
        <v>#NUM!</v>
      </c>
      <c r="AU116" s="53" t="e">
        <f>DATEDIF(BK116,BO116,"md")</f>
        <v>#NUM!</v>
      </c>
      <c r="AV116" s="54" t="e">
        <f>IF(AZ116&gt;=12,DATEDIF(BL116,BN116,"y")+1,DATEDIF(BL116,BN116,"y"))</f>
        <v>#NUM!</v>
      </c>
      <c r="AW116" s="54" t="e">
        <f>IF(AZ116&gt;=12,AZ116-12,AZ116)</f>
        <v>#NUM!</v>
      </c>
      <c r="AX116" s="55" t="e">
        <f>IF(BA116&lt;=15,"半",0)</f>
        <v>#NUM!</v>
      </c>
      <c r="AY116" s="51" t="e">
        <f>DATEDIF(BL116,BN116,"y")</f>
        <v>#NUM!</v>
      </c>
      <c r="AZ116" s="52" t="e">
        <f>IF(BA116&gt;=16,DATEDIF(BL116,BN116,"ym")+1,DATEDIF(BL116,BN116,"ym"))</f>
        <v>#NUM!</v>
      </c>
      <c r="BA116" s="52" t="e">
        <f>DATEDIF(BL116,BN116,"md")</f>
        <v>#NUM!</v>
      </c>
      <c r="BB116" s="54" t="e">
        <f>IF(BF116&gt;=12,DATEDIF(BL116,BO116,"y")+1,DATEDIF(BL116,BO116,"y"))</f>
        <v>#NUM!</v>
      </c>
      <c r="BC116" s="54" t="e">
        <f>IF(BF116&gt;=12,BF116-12,BF116)</f>
        <v>#NUM!</v>
      </c>
      <c r="BD116" s="55" t="e">
        <f>IF(BG116&lt;=15,"半",0)</f>
        <v>#NUM!</v>
      </c>
      <c r="BE116" s="51" t="e">
        <f>DATEDIF(BL116,BO116,"y")</f>
        <v>#NUM!</v>
      </c>
      <c r="BF116" s="52" t="e">
        <f>IF(BG116&gt;=16,DATEDIF(BL116,BO116,"ym")+1,DATEDIF(BL116,BO116,"ym"))</f>
        <v>#NUM!</v>
      </c>
      <c r="BG116" s="53" t="e">
        <f>DATEDIF(BL116,BO116,"md")</f>
        <v>#NUM!</v>
      </c>
      <c r="BH116" s="52"/>
      <c r="BI116" s="59">
        <f>IF(J117="現在",$AG$5,J117)</f>
        <v>0</v>
      </c>
      <c r="BJ116" s="52">
        <v>29</v>
      </c>
      <c r="BK116" s="61">
        <f>IF(DAY(J116)&lt;=15,J116-DAY(J116)+1,J116-DAY(J116)+16)</f>
        <v>1</v>
      </c>
      <c r="BL116" s="61">
        <f>IF(DAY(BK116)=1,BK116+15,BU116)</f>
        <v>16</v>
      </c>
      <c r="BM116" s="62"/>
      <c r="BN116" s="181">
        <f>IF(CD116&gt;=16,CB116,IF(J117="現在",$AG$5-CD116+15,J117-CD116+15))</f>
        <v>15</v>
      </c>
      <c r="BO116" s="63">
        <f>IF(DAY(BN116)=15,BN116-DAY(BN116),BN116-DAY(BN116)+15)</f>
        <v>0</v>
      </c>
      <c r="BP116" s="62"/>
      <c r="BQ116" s="62"/>
      <c r="BR116" s="60">
        <f>YEAR(J116)</f>
        <v>1900</v>
      </c>
      <c r="BS116" s="64">
        <f>MONTH(J116)+1</f>
        <v>2</v>
      </c>
      <c r="BT116" s="65" t="str">
        <f>CONCATENATE(BR116,"/",BS116,"/",1)</f>
        <v>1900/2/1</v>
      </c>
      <c r="BU116" s="65">
        <f t="shared" si="0"/>
        <v>32</v>
      </c>
      <c r="BV116" s="65">
        <f>BT116-1</f>
        <v>31</v>
      </c>
      <c r="BW116" s="60">
        <f t="shared" si="1"/>
        <v>31</v>
      </c>
      <c r="BX116" s="60">
        <f>DAY(J116)</f>
        <v>0</v>
      </c>
      <c r="BY116" s="60">
        <f>YEAR(BI116)</f>
        <v>1900</v>
      </c>
      <c r="BZ116" s="64">
        <f>IF(MONTH(BI116)=12,MONTH(BI116)-12+1,MONTH(BI116)+1)</f>
        <v>2</v>
      </c>
      <c r="CA116" s="65" t="str">
        <f>IF(BZ116=1,CONCATENATE(BY116+1,"/",BZ116,"/",1),CONCATENATE(BY116,"/",BZ116,"/",1))</f>
        <v>1900/2/1</v>
      </c>
      <c r="CB116" s="65">
        <f t="shared" si="2"/>
        <v>31</v>
      </c>
      <c r="CC116" s="60">
        <f t="shared" si="3"/>
        <v>31</v>
      </c>
      <c r="CD116" s="60">
        <f>DAY(BI116)</f>
        <v>0</v>
      </c>
    </row>
    <row r="117" spans="1:82" ht="12.75" customHeight="1">
      <c r="A117" s="307"/>
      <c r="B117" s="302"/>
      <c r="C117" s="303"/>
      <c r="D117" s="303"/>
      <c r="E117" s="303"/>
      <c r="F117" s="303"/>
      <c r="G117" s="304"/>
      <c r="H117" s="3" t="s">
        <v>22</v>
      </c>
      <c r="I117" s="3"/>
      <c r="J117" s="231"/>
      <c r="K117" s="281"/>
      <c r="L117" s="293"/>
      <c r="M117" s="428"/>
      <c r="N117" s="351"/>
      <c r="O117" s="347"/>
      <c r="P117" s="393"/>
      <c r="Q117" s="394"/>
      <c r="R117" s="263"/>
      <c r="S117" s="264"/>
      <c r="T117" s="264"/>
      <c r="U117" s="264"/>
      <c r="V117" s="154"/>
      <c r="W117" s="237"/>
      <c r="X117" s="238"/>
      <c r="Y117" s="263"/>
      <c r="Z117" s="264"/>
      <c r="AA117" s="264"/>
      <c r="AB117" s="264"/>
      <c r="AC117" s="152"/>
      <c r="AD117" s="491"/>
      <c r="AF117" s="273"/>
      <c r="AG117" s="271"/>
      <c r="AH117"/>
      <c r="AI117"/>
      <c r="AJ117" s="75"/>
      <c r="AK117" s="75"/>
      <c r="AL117" s="76"/>
      <c r="AM117" s="51"/>
      <c r="AN117" s="52"/>
      <c r="AO117" s="53"/>
      <c r="AP117" s="75"/>
      <c r="AQ117" s="75"/>
      <c r="AR117" s="76"/>
      <c r="AS117" s="51"/>
      <c r="AT117" s="52"/>
      <c r="AU117" s="53"/>
      <c r="AV117" s="75"/>
      <c r="AW117" s="75"/>
      <c r="AX117" s="76"/>
      <c r="AY117" s="51"/>
      <c r="AZ117" s="52"/>
      <c r="BA117" s="52"/>
      <c r="BB117" s="75"/>
      <c r="BC117" s="75"/>
      <c r="BD117" s="76"/>
      <c r="BE117" s="51"/>
      <c r="BF117" s="52"/>
      <c r="BG117" s="53"/>
      <c r="BH117" s="52"/>
      <c r="BI117" s="59"/>
      <c r="BJ117" s="52"/>
      <c r="BK117" s="61"/>
      <c r="BL117" s="61"/>
      <c r="BM117" s="62"/>
      <c r="BN117" s="63"/>
      <c r="BO117" s="63"/>
      <c r="BP117" s="62"/>
      <c r="BQ117" s="62"/>
      <c r="BS117" s="64"/>
      <c r="BT117" s="65"/>
      <c r="BU117" s="65"/>
      <c r="BV117" s="65"/>
      <c r="BZ117" s="64"/>
      <c r="CA117" s="65"/>
      <c r="CB117" s="65"/>
    </row>
    <row r="118" spans="1:82" ht="12.75" customHeight="1">
      <c r="A118" s="305"/>
      <c r="B118" s="299"/>
      <c r="C118" s="300"/>
      <c r="D118" s="300"/>
      <c r="E118" s="300"/>
      <c r="F118" s="300"/>
      <c r="G118" s="301"/>
      <c r="H118" s="201" t="s">
        <v>21</v>
      </c>
      <c r="I118" s="201"/>
      <c r="J118" s="232"/>
      <c r="K118" s="280" t="str">
        <f>IF($J118&lt;&gt;"",IF($AF118="0-",AP118,IF($AF118="+0",AV118,IF($AF118="+-",BB118,AJ118))),"")</f>
        <v/>
      </c>
      <c r="L118" s="292" t="str">
        <f>IF($J118&lt;&gt;"",IF($AF118="0-",AQ118,IF($AF118="+0",AW118,IF($AF118="+-",BC118,AK118))),"")</f>
        <v/>
      </c>
      <c r="M118" s="427" t="str">
        <f>IF($J118&lt;&gt;"",IF($AF118="0-",AR118,IF($AF118="+0",AX118,IF($AF118="+-",BD118,AL118))),"")</f>
        <v/>
      </c>
      <c r="N118" s="351"/>
      <c r="O118" s="347"/>
      <c r="P118" s="387" t="s">
        <v>45</v>
      </c>
      <c r="Q118" s="388"/>
      <c r="R118" s="17" t="s">
        <v>48</v>
      </c>
      <c r="S118" s="87" t="s">
        <v>37</v>
      </c>
      <c r="T118" s="87" t="s">
        <v>38</v>
      </c>
      <c r="U118" s="88" t="s">
        <v>39</v>
      </c>
      <c r="V118" s="89" t="s">
        <v>49</v>
      </c>
      <c r="W118" s="235" t="s">
        <v>45</v>
      </c>
      <c r="X118" s="236"/>
      <c r="Y118" s="17" t="s">
        <v>48</v>
      </c>
      <c r="Z118" s="87" t="s">
        <v>37</v>
      </c>
      <c r="AA118" s="87" t="s">
        <v>38</v>
      </c>
      <c r="AB118" s="88" t="s">
        <v>39</v>
      </c>
      <c r="AC118" s="90" t="s">
        <v>49</v>
      </c>
      <c r="AD118" s="491"/>
      <c r="AF118" s="272"/>
      <c r="AG118" s="270" t="str">
        <f>IF(AF118&lt;&gt;"",VLOOKUP(AF118,$AH$12:$AI$15,2),"")</f>
        <v/>
      </c>
      <c r="AH118"/>
      <c r="AI118"/>
      <c r="AJ118" s="54">
        <f>IF(AN118&gt;=12,DATEDIF(BK118,BN118,"y")+1,DATEDIF(BK118,BN118,"y"))</f>
        <v>0</v>
      </c>
      <c r="AK118" s="54">
        <f>IF(AN118&gt;=12,AN118-12,AN118)</f>
        <v>0</v>
      </c>
      <c r="AL118" s="55" t="str">
        <f>IF(AO118&lt;=15,"半",0)</f>
        <v>半</v>
      </c>
      <c r="AM118" s="51">
        <f>DATEDIF(BK118,BN118,"y")</f>
        <v>0</v>
      </c>
      <c r="AN118" s="52">
        <f>IF(AO118&gt;=16,DATEDIF(BK118,BN118,"ym")+1,DATEDIF(BK118,BN118,"ym"))</f>
        <v>0</v>
      </c>
      <c r="AO118" s="53">
        <f>DATEDIF(BK118,BN118,"md")</f>
        <v>14</v>
      </c>
      <c r="AP118" s="54" t="e">
        <f>IF(AT118&gt;=12,DATEDIF(BK118,BO118,"y")+1,DATEDIF(BK118,BO118,"y"))</f>
        <v>#NUM!</v>
      </c>
      <c r="AQ118" s="54" t="e">
        <f>IF(AT118&gt;=12,AT118-12,AT118)</f>
        <v>#NUM!</v>
      </c>
      <c r="AR118" s="55" t="e">
        <f>IF(AU118&lt;=15,"半",0)</f>
        <v>#NUM!</v>
      </c>
      <c r="AS118" s="51" t="e">
        <f>DATEDIF(BK118,BO118,"y")</f>
        <v>#NUM!</v>
      </c>
      <c r="AT118" s="52" t="e">
        <f>IF(AU118&gt;=16,DATEDIF(BK118,BO118,"ym")+1,DATEDIF(BK118,BO118,"ym"))</f>
        <v>#NUM!</v>
      </c>
      <c r="AU118" s="53" t="e">
        <f>DATEDIF(BK118,BO118,"md")</f>
        <v>#NUM!</v>
      </c>
      <c r="AV118" s="54" t="e">
        <f>IF(AZ118&gt;=12,DATEDIF(BL118,BN118,"y")+1,DATEDIF(BL118,BN118,"y"))</f>
        <v>#NUM!</v>
      </c>
      <c r="AW118" s="54" t="e">
        <f>IF(AZ118&gt;=12,AZ118-12,AZ118)</f>
        <v>#NUM!</v>
      </c>
      <c r="AX118" s="55" t="e">
        <f>IF(BA118&lt;=15,"半",0)</f>
        <v>#NUM!</v>
      </c>
      <c r="AY118" s="51" t="e">
        <f>DATEDIF(BL118,BN118,"y")</f>
        <v>#NUM!</v>
      </c>
      <c r="AZ118" s="52" t="e">
        <f>IF(BA118&gt;=16,DATEDIF(BL118,BN118,"ym")+1,DATEDIF(BL118,BN118,"ym"))</f>
        <v>#NUM!</v>
      </c>
      <c r="BA118" s="52" t="e">
        <f>DATEDIF(BL118,BN118,"md")</f>
        <v>#NUM!</v>
      </c>
      <c r="BB118" s="54" t="e">
        <f>IF(BF118&gt;=12,DATEDIF(BL118,BO118,"y")+1,DATEDIF(BL118,BO118,"y"))</f>
        <v>#NUM!</v>
      </c>
      <c r="BC118" s="54" t="e">
        <f>IF(BF118&gt;=12,BF118-12,BF118)</f>
        <v>#NUM!</v>
      </c>
      <c r="BD118" s="55" t="e">
        <f>IF(BG118&lt;=15,"半",0)</f>
        <v>#NUM!</v>
      </c>
      <c r="BE118" s="51" t="e">
        <f>DATEDIF(BL118,BO118,"y")</f>
        <v>#NUM!</v>
      </c>
      <c r="BF118" s="52" t="e">
        <f>IF(BG118&gt;=16,DATEDIF(BL118,BO118,"ym")+1,DATEDIF(BL118,BO118,"ym"))</f>
        <v>#NUM!</v>
      </c>
      <c r="BG118" s="53" t="e">
        <f>DATEDIF(BL118,BO118,"md")</f>
        <v>#NUM!</v>
      </c>
      <c r="BH118" s="52"/>
      <c r="BI118" s="59">
        <f>IF(J119="現在",$AG$5,J119)</f>
        <v>0</v>
      </c>
      <c r="BJ118" s="52">
        <v>30</v>
      </c>
      <c r="BK118" s="61">
        <f>IF(DAY(J118)&lt;=15,J118-DAY(J118)+1,J118-DAY(J118)+16)</f>
        <v>1</v>
      </c>
      <c r="BL118" s="61">
        <f>IF(DAY(BK118)=1,BK118+15,BU118)</f>
        <v>16</v>
      </c>
      <c r="BM118" s="62"/>
      <c r="BN118" s="181">
        <f>IF(CD118&gt;=16,CB118,IF(J119="現在",$AG$5-CD118+15,J119-CD118+15))</f>
        <v>15</v>
      </c>
      <c r="BO118" s="63">
        <f>IF(DAY(BN118)=15,BN118-DAY(BN118),BN118-DAY(BN118)+15)</f>
        <v>0</v>
      </c>
      <c r="BP118" s="62"/>
      <c r="BQ118" s="62"/>
      <c r="BR118" s="60">
        <f>YEAR(J118)</f>
        <v>1900</v>
      </c>
      <c r="BS118" s="64">
        <f>MONTH(J118)+1</f>
        <v>2</v>
      </c>
      <c r="BT118" s="65" t="str">
        <f>CONCATENATE(BR118,"/",BS118,"/",1)</f>
        <v>1900/2/1</v>
      </c>
      <c r="BU118" s="65">
        <f t="shared" si="0"/>
        <v>32</v>
      </c>
      <c r="BV118" s="65">
        <f>BT118-1</f>
        <v>31</v>
      </c>
      <c r="BW118" s="60">
        <f t="shared" si="1"/>
        <v>31</v>
      </c>
      <c r="BX118" s="60">
        <f>DAY(J118)</f>
        <v>0</v>
      </c>
      <c r="BY118" s="60">
        <f>YEAR(BI118)</f>
        <v>1900</v>
      </c>
      <c r="BZ118" s="64">
        <f>IF(MONTH(BI118)=12,MONTH(BI118)-12+1,MONTH(BI118)+1)</f>
        <v>2</v>
      </c>
      <c r="CA118" s="65" t="str">
        <f>IF(BZ118=1,CONCATENATE(BY118+1,"/",BZ118,"/",1),CONCATENATE(BY118,"/",BZ118,"/",1))</f>
        <v>1900/2/1</v>
      </c>
      <c r="CB118" s="65">
        <f t="shared" si="2"/>
        <v>31</v>
      </c>
      <c r="CC118" s="60">
        <f t="shared" si="3"/>
        <v>31</v>
      </c>
      <c r="CD118" s="60">
        <f>DAY(BI118)</f>
        <v>0</v>
      </c>
    </row>
    <row r="119" spans="1:82" ht="12.75" customHeight="1">
      <c r="A119" s="307"/>
      <c r="B119" s="302"/>
      <c r="C119" s="303"/>
      <c r="D119" s="303"/>
      <c r="E119" s="303"/>
      <c r="F119" s="303"/>
      <c r="G119" s="304"/>
      <c r="H119" s="3" t="s">
        <v>22</v>
      </c>
      <c r="I119" s="3"/>
      <c r="J119" s="231"/>
      <c r="K119" s="281"/>
      <c r="L119" s="293"/>
      <c r="M119" s="428"/>
      <c r="N119" s="351"/>
      <c r="O119" s="347"/>
      <c r="P119" s="389"/>
      <c r="Q119" s="390"/>
      <c r="R119" s="196" t="s">
        <v>71</v>
      </c>
      <c r="S119" s="141" t="s">
        <v>71</v>
      </c>
      <c r="T119" s="141" t="s">
        <v>71</v>
      </c>
      <c r="U119" s="141" t="s">
        <v>120</v>
      </c>
      <c r="V119" s="197" t="s">
        <v>71</v>
      </c>
      <c r="W119" s="237"/>
      <c r="X119" s="238"/>
      <c r="Y119" s="196" t="s">
        <v>71</v>
      </c>
      <c r="Z119" s="141" t="s">
        <v>71</v>
      </c>
      <c r="AA119" s="141" t="s">
        <v>71</v>
      </c>
      <c r="AB119" s="141" t="s">
        <v>71</v>
      </c>
      <c r="AC119" s="149" t="s">
        <v>71</v>
      </c>
      <c r="AD119" s="491"/>
      <c r="AF119" s="273"/>
      <c r="AG119" s="271"/>
      <c r="AH119"/>
      <c r="AI119"/>
      <c r="AJ119" s="75"/>
      <c r="AK119" s="75"/>
      <c r="AL119" s="76"/>
      <c r="AM119" s="51"/>
      <c r="AN119" s="52"/>
      <c r="AO119" s="53"/>
      <c r="AP119" s="75"/>
      <c r="AQ119" s="75"/>
      <c r="AR119" s="76"/>
      <c r="AS119" s="51"/>
      <c r="AT119" s="52"/>
      <c r="AU119" s="53"/>
      <c r="AV119" s="75"/>
      <c r="AW119" s="75"/>
      <c r="AX119" s="76"/>
      <c r="AY119" s="51"/>
      <c r="AZ119" s="52"/>
      <c r="BA119" s="52"/>
      <c r="BB119" s="75"/>
      <c r="BC119" s="75"/>
      <c r="BD119" s="76"/>
      <c r="BE119" s="51"/>
      <c r="BF119" s="52"/>
      <c r="BG119" s="53"/>
      <c r="BH119" s="52"/>
      <c r="BI119" s="59"/>
      <c r="BJ119" s="52"/>
      <c r="BK119" s="61"/>
      <c r="BL119" s="61"/>
      <c r="BM119" s="62"/>
      <c r="BN119" s="63"/>
      <c r="BO119" s="63"/>
      <c r="BP119" s="62"/>
      <c r="BQ119" s="62"/>
      <c r="BS119" s="64"/>
      <c r="BT119" s="65"/>
      <c r="BU119" s="65"/>
      <c r="BV119" s="65"/>
      <c r="BZ119" s="64"/>
      <c r="CA119" s="65"/>
      <c r="CB119" s="65"/>
    </row>
    <row r="120" spans="1:82" ht="12.75" customHeight="1">
      <c r="A120" s="305"/>
      <c r="B120" s="299"/>
      <c r="C120" s="300"/>
      <c r="D120" s="300"/>
      <c r="E120" s="300"/>
      <c r="F120" s="300"/>
      <c r="G120" s="301"/>
      <c r="H120" s="201" t="s">
        <v>21</v>
      </c>
      <c r="I120" s="201"/>
      <c r="J120" s="232"/>
      <c r="K120" s="280" t="str">
        <f>IF($J120&lt;&gt;"",IF($AF120="0-",AP120,IF($AF120="+0",AV120,IF($AF120="+-",BB120,AJ120))),"")</f>
        <v/>
      </c>
      <c r="L120" s="292" t="str">
        <f>IF($J120&lt;&gt;"",IF($AF120="0-",AQ120,IF($AF120="+0",AW120,IF($AF120="+-",BC120,AK120))),"")</f>
        <v/>
      </c>
      <c r="M120" s="427" t="str">
        <f>IF($J120&lt;&gt;"",IF($AF120="0-",AR120,IF($AF120="+0",AX120,IF($AF120="+-",BD120,AL120))),"")</f>
        <v/>
      </c>
      <c r="N120" s="351"/>
      <c r="O120" s="347"/>
      <c r="P120" s="369" t="s">
        <v>47</v>
      </c>
      <c r="Q120" s="382"/>
      <c r="R120" s="383" t="s">
        <v>78</v>
      </c>
      <c r="S120" s="384"/>
      <c r="T120" s="384"/>
      <c r="U120" s="384"/>
      <c r="V120" s="163" t="s">
        <v>63</v>
      </c>
      <c r="W120" s="369" t="s">
        <v>47</v>
      </c>
      <c r="X120" s="370"/>
      <c r="Y120" s="243" t="s">
        <v>78</v>
      </c>
      <c r="Z120" s="244"/>
      <c r="AA120" s="244"/>
      <c r="AB120" s="244"/>
      <c r="AC120" s="164" t="s">
        <v>63</v>
      </c>
      <c r="AD120" s="491"/>
      <c r="AF120" s="272"/>
      <c r="AG120" s="270" t="str">
        <f>IF(AF120&lt;&gt;"",VLOOKUP(AF120,$AH$12:$AI$15,2),"")</f>
        <v/>
      </c>
      <c r="AH120"/>
      <c r="AI120"/>
      <c r="AJ120" s="54">
        <f>IF(AN120&gt;=12,DATEDIF(BK120,BN120,"y")+1,DATEDIF(BK120,BN120,"y"))</f>
        <v>0</v>
      </c>
      <c r="AK120" s="54">
        <f>IF(AN120&gt;=12,AN120-12,AN120)</f>
        <v>0</v>
      </c>
      <c r="AL120" s="55" t="str">
        <f>IF(AO120&lt;=15,"半",0)</f>
        <v>半</v>
      </c>
      <c r="AM120" s="51">
        <f>DATEDIF(BK120,BN120,"y")</f>
        <v>0</v>
      </c>
      <c r="AN120" s="52">
        <f>IF(AO120&gt;=16,DATEDIF(BK120,BN120,"ym")+1,DATEDIF(BK120,BN120,"ym"))</f>
        <v>0</v>
      </c>
      <c r="AO120" s="53">
        <f>DATEDIF(BK120,BN120,"md")</f>
        <v>14</v>
      </c>
      <c r="AP120" s="54" t="e">
        <f>IF(AT120&gt;=12,DATEDIF(BK120,BO120,"y")+1,DATEDIF(BK120,BO120,"y"))</f>
        <v>#NUM!</v>
      </c>
      <c r="AQ120" s="54" t="e">
        <f>IF(AT120&gt;=12,AT120-12,AT120)</f>
        <v>#NUM!</v>
      </c>
      <c r="AR120" s="55" t="e">
        <f>IF(AU120&lt;=15,"半",0)</f>
        <v>#NUM!</v>
      </c>
      <c r="AS120" s="51" t="e">
        <f>DATEDIF(BK120,BO120,"y")</f>
        <v>#NUM!</v>
      </c>
      <c r="AT120" s="52" t="e">
        <f>IF(AU120&gt;=16,DATEDIF(BK120,BO120,"ym")+1,DATEDIF(BK120,BO120,"ym"))</f>
        <v>#NUM!</v>
      </c>
      <c r="AU120" s="53" t="e">
        <f>DATEDIF(BK120,BO120,"md")</f>
        <v>#NUM!</v>
      </c>
      <c r="AV120" s="54" t="e">
        <f>IF(AZ120&gt;=12,DATEDIF(BL120,BN120,"y")+1,DATEDIF(BL120,BN120,"y"))</f>
        <v>#NUM!</v>
      </c>
      <c r="AW120" s="54" t="e">
        <f>IF(AZ120&gt;=12,AZ120-12,AZ120)</f>
        <v>#NUM!</v>
      </c>
      <c r="AX120" s="55" t="e">
        <f>IF(BA120&lt;=15,"半",0)</f>
        <v>#NUM!</v>
      </c>
      <c r="AY120" s="51" t="e">
        <f>DATEDIF(BL120,BN120,"y")</f>
        <v>#NUM!</v>
      </c>
      <c r="AZ120" s="52" t="e">
        <f>IF(BA120&gt;=16,DATEDIF(BL120,BN120,"ym")+1,DATEDIF(BL120,BN120,"ym"))</f>
        <v>#NUM!</v>
      </c>
      <c r="BA120" s="52" t="e">
        <f>DATEDIF(BL120,BN120,"md")</f>
        <v>#NUM!</v>
      </c>
      <c r="BB120" s="54" t="e">
        <f>IF(BF120&gt;=12,DATEDIF(BL120,BO120,"y")+1,DATEDIF(BL120,BO120,"y"))</f>
        <v>#NUM!</v>
      </c>
      <c r="BC120" s="54" t="e">
        <f>IF(BF120&gt;=12,BF120-12,BF120)</f>
        <v>#NUM!</v>
      </c>
      <c r="BD120" s="55" t="e">
        <f>IF(BG120&lt;=15,"半",0)</f>
        <v>#NUM!</v>
      </c>
      <c r="BE120" s="51" t="e">
        <f>DATEDIF(BL120,BO120,"y")</f>
        <v>#NUM!</v>
      </c>
      <c r="BF120" s="52" t="e">
        <f>IF(BG120&gt;=16,DATEDIF(BL120,BO120,"ym")+1,DATEDIF(BL120,BO120,"ym"))</f>
        <v>#NUM!</v>
      </c>
      <c r="BG120" s="53" t="e">
        <f>DATEDIF(BL120,BO120,"md")</f>
        <v>#NUM!</v>
      </c>
      <c r="BH120" s="52"/>
      <c r="BI120" s="59">
        <f>IF(J121="現在",$AG$5,J121)</f>
        <v>0</v>
      </c>
      <c r="BJ120" s="52">
        <v>31</v>
      </c>
      <c r="BK120" s="61">
        <f>IF(DAY(J120)&lt;=15,J120-DAY(J120)+1,J120-DAY(J120)+16)</f>
        <v>1</v>
      </c>
      <c r="BL120" s="61">
        <f>IF(DAY(BK120)=1,BK120+15,BU120)</f>
        <v>16</v>
      </c>
      <c r="BM120" s="62"/>
      <c r="BN120" s="181">
        <f>IF(CD120&gt;=16,CB120,IF(J121="現在",$AG$5-CD120+15,J121-CD120+15))</f>
        <v>15</v>
      </c>
      <c r="BO120" s="63">
        <f>IF(DAY(BN120)=15,BN120-DAY(BN120),BN120-DAY(BN120)+15)</f>
        <v>0</v>
      </c>
      <c r="BP120" s="62"/>
      <c r="BQ120" s="62"/>
      <c r="BR120" s="60">
        <f>YEAR(J120)</f>
        <v>1900</v>
      </c>
      <c r="BS120" s="64">
        <f>MONTH(J120)+1</f>
        <v>2</v>
      </c>
      <c r="BT120" s="65" t="str">
        <f>CONCATENATE(BR120,"/",BS120,"/",1)</f>
        <v>1900/2/1</v>
      </c>
      <c r="BU120" s="65">
        <f t="shared" si="0"/>
        <v>32</v>
      </c>
      <c r="BV120" s="65">
        <f>BT120-1</f>
        <v>31</v>
      </c>
      <c r="BW120" s="60">
        <f t="shared" si="1"/>
        <v>31</v>
      </c>
      <c r="BX120" s="60">
        <f>DAY(J120)</f>
        <v>0</v>
      </c>
      <c r="BY120" s="60">
        <f>YEAR(BI120)</f>
        <v>1900</v>
      </c>
      <c r="BZ120" s="64">
        <f>IF(MONTH(BI120)=12,MONTH(BI120)-12+1,MONTH(BI120)+1)</f>
        <v>2</v>
      </c>
      <c r="CA120" s="65" t="str">
        <f>IF(BZ120=1,CONCATENATE(BY120+1,"/",BZ120,"/",1),CONCATENATE(BY120,"/",BZ120,"/",1))</f>
        <v>1900/2/1</v>
      </c>
      <c r="CB120" s="65">
        <f t="shared" si="2"/>
        <v>31</v>
      </c>
      <c r="CC120" s="60">
        <f t="shared" si="3"/>
        <v>31</v>
      </c>
      <c r="CD120" s="60">
        <f>DAY(BI120)</f>
        <v>0</v>
      </c>
    </row>
    <row r="121" spans="1:82" ht="12.75" customHeight="1" thickBot="1">
      <c r="A121" s="462"/>
      <c r="B121" s="454"/>
      <c r="C121" s="455"/>
      <c r="D121" s="455"/>
      <c r="E121" s="455"/>
      <c r="F121" s="455"/>
      <c r="G121" s="456"/>
      <c r="H121" s="14" t="s">
        <v>22</v>
      </c>
      <c r="I121" s="14"/>
      <c r="J121" s="233"/>
      <c r="K121" s="457"/>
      <c r="L121" s="463"/>
      <c r="M121" s="464"/>
      <c r="N121" s="190"/>
      <c r="O121" s="122"/>
      <c r="P121" s="359" t="s">
        <v>43</v>
      </c>
      <c r="Q121" s="360"/>
      <c r="R121" s="376" t="s">
        <v>78</v>
      </c>
      <c r="S121" s="377"/>
      <c r="T121" s="377"/>
      <c r="U121" s="377"/>
      <c r="V121" s="165" t="s">
        <v>62</v>
      </c>
      <c r="W121" s="359" t="s">
        <v>43</v>
      </c>
      <c r="X121" s="363"/>
      <c r="Y121" s="374" t="s">
        <v>78</v>
      </c>
      <c r="Z121" s="375"/>
      <c r="AA121" s="375"/>
      <c r="AB121" s="375"/>
      <c r="AC121" s="166" t="s">
        <v>62</v>
      </c>
      <c r="AD121" s="113"/>
      <c r="AE121" s="67"/>
      <c r="AF121" s="471"/>
      <c r="AG121" s="271"/>
      <c r="AH121"/>
      <c r="AI121"/>
      <c r="AJ121" s="75"/>
      <c r="AK121" s="75"/>
      <c r="AL121" s="76"/>
      <c r="AM121" s="51"/>
      <c r="AN121" s="52"/>
      <c r="AO121" s="53"/>
      <c r="AP121" s="75"/>
      <c r="AQ121" s="75"/>
      <c r="AR121" s="76"/>
      <c r="AS121" s="51"/>
      <c r="AT121" s="52"/>
      <c r="AU121" s="53"/>
      <c r="AV121" s="75"/>
      <c r="AW121" s="75"/>
      <c r="AX121" s="76"/>
      <c r="AY121" s="51"/>
      <c r="AZ121" s="52"/>
      <c r="BA121" s="52"/>
      <c r="BB121" s="75"/>
      <c r="BC121" s="75"/>
      <c r="BD121" s="76"/>
      <c r="BE121" s="51"/>
      <c r="BF121" s="52"/>
      <c r="BG121" s="53"/>
      <c r="BH121" s="52"/>
      <c r="BI121" s="59"/>
      <c r="BJ121" s="52"/>
      <c r="BK121" s="61"/>
      <c r="BL121" s="61"/>
      <c r="BM121" s="62"/>
      <c r="BN121" s="63"/>
      <c r="BO121" s="63"/>
      <c r="BP121" s="62"/>
      <c r="BQ121" s="62"/>
      <c r="BS121" s="64"/>
      <c r="BT121" s="65"/>
      <c r="BU121" s="65"/>
      <c r="BV121" s="65"/>
      <c r="BZ121" s="64"/>
      <c r="CA121" s="65"/>
      <c r="CB121" s="65"/>
    </row>
    <row r="122" spans="1:82">
      <c r="AH122"/>
      <c r="AI122"/>
    </row>
    <row r="123" spans="1:82">
      <c r="AH123"/>
      <c r="AI123"/>
    </row>
  </sheetData>
  <mergeCells count="478">
    <mergeCell ref="N12:AC19"/>
    <mergeCell ref="N27:AC35"/>
    <mergeCell ref="AG118:AG119"/>
    <mergeCell ref="K96:K97"/>
    <mergeCell ref="A4:B4"/>
    <mergeCell ref="K7:AC7"/>
    <mergeCell ref="AH2:AI3"/>
    <mergeCell ref="AF10:AG11"/>
    <mergeCell ref="W121:X121"/>
    <mergeCell ref="Y121:AB121"/>
    <mergeCell ref="W120:X120"/>
    <mergeCell ref="Y120:AB120"/>
    <mergeCell ref="Y116:AB117"/>
    <mergeCell ref="W118:X119"/>
    <mergeCell ref="AD109:AD120"/>
    <mergeCell ref="AF116:AF117"/>
    <mergeCell ref="AG116:AG117"/>
    <mergeCell ref="AF118:AF119"/>
    <mergeCell ref="AF108:AF109"/>
    <mergeCell ref="AG108:AG109"/>
    <mergeCell ref="AF110:AF111"/>
    <mergeCell ref="AF112:AF113"/>
    <mergeCell ref="AG112:AG113"/>
    <mergeCell ref="AF114:AF115"/>
    <mergeCell ref="AG114:AG115"/>
    <mergeCell ref="AF120:AF121"/>
    <mergeCell ref="AG120:AG121"/>
    <mergeCell ref="B106:G107"/>
    <mergeCell ref="AG12:AG13"/>
    <mergeCell ref="AB47:AC47"/>
    <mergeCell ref="A112:A113"/>
    <mergeCell ref="M112:M113"/>
    <mergeCell ref="W112:X113"/>
    <mergeCell ref="B104:G105"/>
    <mergeCell ref="B102:G103"/>
    <mergeCell ref="P101:Q102"/>
    <mergeCell ref="A84:A85"/>
    <mergeCell ref="M68:M69"/>
    <mergeCell ref="M90:M91"/>
    <mergeCell ref="B94:G95"/>
    <mergeCell ref="A100:A101"/>
    <mergeCell ref="B100:G101"/>
    <mergeCell ref="A98:A99"/>
    <mergeCell ref="B98:G99"/>
    <mergeCell ref="A96:A97"/>
    <mergeCell ref="B96:G97"/>
    <mergeCell ref="L102:L103"/>
    <mergeCell ref="K104:K105"/>
    <mergeCell ref="L104:L105"/>
    <mergeCell ref="M100:M101"/>
    <mergeCell ref="K98:K99"/>
    <mergeCell ref="AF62:AF63"/>
    <mergeCell ref="W116:X117"/>
    <mergeCell ref="A102:A103"/>
    <mergeCell ref="R101:V102"/>
    <mergeCell ref="P100:T100"/>
    <mergeCell ref="K102:K103"/>
    <mergeCell ref="U100:V100"/>
    <mergeCell ref="M114:M115"/>
    <mergeCell ref="R105:U106"/>
    <mergeCell ref="N101:O109"/>
    <mergeCell ref="P109:Q110"/>
    <mergeCell ref="M102:M103"/>
    <mergeCell ref="M110:M111"/>
    <mergeCell ref="K106:K107"/>
    <mergeCell ref="L106:L107"/>
    <mergeCell ref="R107:U108"/>
    <mergeCell ref="K100:K101"/>
    <mergeCell ref="L100:L101"/>
    <mergeCell ref="A108:A109"/>
    <mergeCell ref="B108:G109"/>
    <mergeCell ref="B110:G111"/>
    <mergeCell ref="A110:A111"/>
    <mergeCell ref="A104:A105"/>
    <mergeCell ref="A106:A107"/>
    <mergeCell ref="W36:AA36"/>
    <mergeCell ref="AF68:AF69"/>
    <mergeCell ref="AG68:AG69"/>
    <mergeCell ref="AF70:AF71"/>
    <mergeCell ref="AG70:AG71"/>
    <mergeCell ref="L96:L97"/>
    <mergeCell ref="L98:L99"/>
    <mergeCell ref="AF102:AF103"/>
    <mergeCell ref="Y101:AC102"/>
    <mergeCell ref="AB100:AC100"/>
    <mergeCell ref="AG78:AG79"/>
    <mergeCell ref="AG62:AG63"/>
    <mergeCell ref="AF72:AF73"/>
    <mergeCell ref="AG72:AG73"/>
    <mergeCell ref="AF74:AF75"/>
    <mergeCell ref="AF88:AF89"/>
    <mergeCell ref="AG88:AG89"/>
    <mergeCell ref="AF90:AF91"/>
    <mergeCell ref="AF94:AF95"/>
    <mergeCell ref="AF96:AF97"/>
    <mergeCell ref="L80:L81"/>
    <mergeCell ref="M80:M81"/>
    <mergeCell ref="L78:L79"/>
    <mergeCell ref="M78:M79"/>
    <mergeCell ref="P121:Q121"/>
    <mergeCell ref="R121:U121"/>
    <mergeCell ref="K108:K109"/>
    <mergeCell ref="L108:L109"/>
    <mergeCell ref="AF24:AF25"/>
    <mergeCell ref="AF34:AF35"/>
    <mergeCell ref="R52:U53"/>
    <mergeCell ref="P52:Q53"/>
    <mergeCell ref="W37:X38"/>
    <mergeCell ref="AF40:AF41"/>
    <mergeCell ref="U47:V47"/>
    <mergeCell ref="P50:Q51"/>
    <mergeCell ref="M98:M99"/>
    <mergeCell ref="M96:M97"/>
    <mergeCell ref="M92:M93"/>
    <mergeCell ref="M94:M95"/>
    <mergeCell ref="AF36:AF37"/>
    <mergeCell ref="AF38:AF39"/>
    <mergeCell ref="Y39:AB40"/>
    <mergeCell ref="R41:U42"/>
    <mergeCell ref="W39:X40"/>
    <mergeCell ref="R39:U40"/>
    <mergeCell ref="U36:V36"/>
    <mergeCell ref="R43:U44"/>
    <mergeCell ref="P120:Q120"/>
    <mergeCell ref="P112:Q113"/>
    <mergeCell ref="P114:Q115"/>
    <mergeCell ref="B112:G113"/>
    <mergeCell ref="AG110:AG111"/>
    <mergeCell ref="AF106:AF107"/>
    <mergeCell ref="AG106:AG107"/>
    <mergeCell ref="K110:K111"/>
    <mergeCell ref="L110:L111"/>
    <mergeCell ref="W111:AA111"/>
    <mergeCell ref="W114:X115"/>
    <mergeCell ref="Y105:AB106"/>
    <mergeCell ref="W107:X108"/>
    <mergeCell ref="M104:M105"/>
    <mergeCell ref="W103:X104"/>
    <mergeCell ref="R103:U104"/>
    <mergeCell ref="Y103:AB104"/>
    <mergeCell ref="P103:Q104"/>
    <mergeCell ref="AG102:AG103"/>
    <mergeCell ref="P111:T111"/>
    <mergeCell ref="R112:V113"/>
    <mergeCell ref="R120:U120"/>
    <mergeCell ref="R116:U117"/>
    <mergeCell ref="R114:V115"/>
    <mergeCell ref="A118:A119"/>
    <mergeCell ref="B118:G119"/>
    <mergeCell ref="K118:K119"/>
    <mergeCell ref="L118:L119"/>
    <mergeCell ref="K114:K115"/>
    <mergeCell ref="P116:Q117"/>
    <mergeCell ref="A116:A117"/>
    <mergeCell ref="A114:A115"/>
    <mergeCell ref="A120:A121"/>
    <mergeCell ref="B116:G117"/>
    <mergeCell ref="L120:L121"/>
    <mergeCell ref="M118:M119"/>
    <mergeCell ref="P118:Q119"/>
    <mergeCell ref="N112:O120"/>
    <mergeCell ref="B114:G115"/>
    <mergeCell ref="L114:L115"/>
    <mergeCell ref="K116:K117"/>
    <mergeCell ref="M120:M121"/>
    <mergeCell ref="M116:M117"/>
    <mergeCell ref="L116:L117"/>
    <mergeCell ref="K112:K113"/>
    <mergeCell ref="L112:L113"/>
    <mergeCell ref="B120:G121"/>
    <mergeCell ref="K120:K121"/>
    <mergeCell ref="AF104:AF105"/>
    <mergeCell ref="AG104:AG105"/>
    <mergeCell ref="Y114:AC115"/>
    <mergeCell ref="A92:A93"/>
    <mergeCell ref="B92:G93"/>
    <mergeCell ref="Y112:AC113"/>
    <mergeCell ref="AB111:AC111"/>
    <mergeCell ref="W109:X110"/>
    <mergeCell ref="M108:M109"/>
    <mergeCell ref="P107:Q108"/>
    <mergeCell ref="U111:V111"/>
    <mergeCell ref="M106:M107"/>
    <mergeCell ref="W105:X106"/>
    <mergeCell ref="P105:Q106"/>
    <mergeCell ref="Y107:AB108"/>
    <mergeCell ref="AG98:AG99"/>
    <mergeCell ref="AF100:AF101"/>
    <mergeCell ref="AG100:AG101"/>
    <mergeCell ref="AG96:AG97"/>
    <mergeCell ref="AG94:AG95"/>
    <mergeCell ref="AF92:AF93"/>
    <mergeCell ref="AF98:AF99"/>
    <mergeCell ref="W100:AA100"/>
    <mergeCell ref="W101:X102"/>
    <mergeCell ref="A90:A91"/>
    <mergeCell ref="B90:G91"/>
    <mergeCell ref="K92:K93"/>
    <mergeCell ref="K94:K95"/>
    <mergeCell ref="L94:L95"/>
    <mergeCell ref="A94:A95"/>
    <mergeCell ref="L92:L93"/>
    <mergeCell ref="K90:K91"/>
    <mergeCell ref="L90:L91"/>
    <mergeCell ref="B84:G85"/>
    <mergeCell ref="K84:K85"/>
    <mergeCell ref="L84:L85"/>
    <mergeCell ref="M86:M87"/>
    <mergeCell ref="L86:L87"/>
    <mergeCell ref="A88:A89"/>
    <mergeCell ref="B88:G89"/>
    <mergeCell ref="K88:K89"/>
    <mergeCell ref="A86:A87"/>
    <mergeCell ref="B86:G87"/>
    <mergeCell ref="K86:K87"/>
    <mergeCell ref="M84:M85"/>
    <mergeCell ref="M88:M89"/>
    <mergeCell ref="L88:L89"/>
    <mergeCell ref="A82:A83"/>
    <mergeCell ref="B82:G83"/>
    <mergeCell ref="K82:K83"/>
    <mergeCell ref="L82:L83"/>
    <mergeCell ref="M82:M83"/>
    <mergeCell ref="L72:L73"/>
    <mergeCell ref="L66:L67"/>
    <mergeCell ref="A68:A69"/>
    <mergeCell ref="A80:A81"/>
    <mergeCell ref="B80:G81"/>
    <mergeCell ref="A74:A75"/>
    <mergeCell ref="B74:G75"/>
    <mergeCell ref="A78:A79"/>
    <mergeCell ref="B78:G79"/>
    <mergeCell ref="A76:A77"/>
    <mergeCell ref="B76:G77"/>
    <mergeCell ref="K80:K81"/>
    <mergeCell ref="M76:M77"/>
    <mergeCell ref="M72:M73"/>
    <mergeCell ref="B68:G69"/>
    <mergeCell ref="K74:K75"/>
    <mergeCell ref="L74:L75"/>
    <mergeCell ref="B70:G71"/>
    <mergeCell ref="K78:K79"/>
    <mergeCell ref="A54:A55"/>
    <mergeCell ref="B66:G67"/>
    <mergeCell ref="A72:A73"/>
    <mergeCell ref="B64:G65"/>
    <mergeCell ref="A1:AC1"/>
    <mergeCell ref="C5:E5"/>
    <mergeCell ref="E2:R2"/>
    <mergeCell ref="M18:M19"/>
    <mergeCell ref="M12:M13"/>
    <mergeCell ref="B12:G13"/>
    <mergeCell ref="C6:E6"/>
    <mergeCell ref="X6:AC6"/>
    <mergeCell ref="B2:C2"/>
    <mergeCell ref="A8:B8"/>
    <mergeCell ref="A70:A71"/>
    <mergeCell ref="B72:G73"/>
    <mergeCell ref="A66:A67"/>
    <mergeCell ref="A7:B7"/>
    <mergeCell ref="I5:K5"/>
    <mergeCell ref="F5:G5"/>
    <mergeCell ref="F6:G6"/>
    <mergeCell ref="I6:K6"/>
    <mergeCell ref="L5:Q5"/>
    <mergeCell ref="R5:W5"/>
    <mergeCell ref="L6:Q6"/>
    <mergeCell ref="AF16:AF17"/>
    <mergeCell ref="P8:V8"/>
    <mergeCell ref="A9:B9"/>
    <mergeCell ref="A5:B5"/>
    <mergeCell ref="A6:B6"/>
    <mergeCell ref="H11:J11"/>
    <mergeCell ref="K11:M11"/>
    <mergeCell ref="A12:A13"/>
    <mergeCell ref="B14:G15"/>
    <mergeCell ref="K14:K15"/>
    <mergeCell ref="L14:L15"/>
    <mergeCell ref="A14:A15"/>
    <mergeCell ref="M14:M15"/>
    <mergeCell ref="M16:M17"/>
    <mergeCell ref="K16:K17"/>
    <mergeCell ref="C10:O10"/>
    <mergeCell ref="H7:J7"/>
    <mergeCell ref="C8:O8"/>
    <mergeCell ref="P9:V10"/>
    <mergeCell ref="R6:W6"/>
    <mergeCell ref="X5:AC5"/>
    <mergeCell ref="K12:K13"/>
    <mergeCell ref="L12:L13"/>
    <mergeCell ref="K70:K71"/>
    <mergeCell ref="L70:L71"/>
    <mergeCell ref="M70:M71"/>
    <mergeCell ref="K76:K77"/>
    <mergeCell ref="L76:L77"/>
    <mergeCell ref="P43:Q44"/>
    <mergeCell ref="P56:Q56"/>
    <mergeCell ref="P47:T47"/>
    <mergeCell ref="R56:U56"/>
    <mergeCell ref="R50:V51"/>
    <mergeCell ref="K68:K69"/>
    <mergeCell ref="L68:L69"/>
    <mergeCell ref="K64:K65"/>
    <mergeCell ref="L64:L65"/>
    <mergeCell ref="M66:M67"/>
    <mergeCell ref="K66:K67"/>
    <mergeCell ref="K72:K73"/>
    <mergeCell ref="M74:M75"/>
    <mergeCell ref="K62:K63"/>
    <mergeCell ref="L62:L63"/>
    <mergeCell ref="P54:Q55"/>
    <mergeCell ref="P48:Q49"/>
    <mergeCell ref="R48:V49"/>
    <mergeCell ref="P45:Q46"/>
    <mergeCell ref="B61:G61"/>
    <mergeCell ref="A59:B59"/>
    <mergeCell ref="A62:A63"/>
    <mergeCell ref="B62:G63"/>
    <mergeCell ref="A56:A57"/>
    <mergeCell ref="A58:AC58"/>
    <mergeCell ref="P57:Q57"/>
    <mergeCell ref="K61:M61"/>
    <mergeCell ref="A64:A65"/>
    <mergeCell ref="W57:X57"/>
    <mergeCell ref="M62:M63"/>
    <mergeCell ref="G59:O59"/>
    <mergeCell ref="C59:E59"/>
    <mergeCell ref="W56:X56"/>
    <mergeCell ref="H61:J61"/>
    <mergeCell ref="M64:M65"/>
    <mergeCell ref="W59:AC59"/>
    <mergeCell ref="Y57:AB57"/>
    <mergeCell ref="R57:U57"/>
    <mergeCell ref="B56:C57"/>
    <mergeCell ref="B18:G19"/>
    <mergeCell ref="B20:G21"/>
    <mergeCell ref="B52:C53"/>
    <mergeCell ref="B46:C47"/>
    <mergeCell ref="B50:C51"/>
    <mergeCell ref="B48:C49"/>
    <mergeCell ref="N48:O56"/>
    <mergeCell ref="B40:G41"/>
    <mergeCell ref="L40:L41"/>
    <mergeCell ref="B38:G39"/>
    <mergeCell ref="M38:M39"/>
    <mergeCell ref="K38:K39"/>
    <mergeCell ref="B54:C55"/>
    <mergeCell ref="M40:M41"/>
    <mergeCell ref="N37:O45"/>
    <mergeCell ref="B34:G35"/>
    <mergeCell ref="B26:G27"/>
    <mergeCell ref="L34:L35"/>
    <mergeCell ref="L32:L33"/>
    <mergeCell ref="M20:M21"/>
    <mergeCell ref="K18:K19"/>
    <mergeCell ref="M24:M25"/>
    <mergeCell ref="K20:K21"/>
    <mergeCell ref="L20:L21"/>
    <mergeCell ref="A24:A25"/>
    <mergeCell ref="B24:G25"/>
    <mergeCell ref="AG22:AG23"/>
    <mergeCell ref="C7:G7"/>
    <mergeCell ref="A3:B3"/>
    <mergeCell ref="A20:A21"/>
    <mergeCell ref="AF12:AF13"/>
    <mergeCell ref="AG14:AG15"/>
    <mergeCell ref="AF14:AF15"/>
    <mergeCell ref="A10:B10"/>
    <mergeCell ref="A16:A17"/>
    <mergeCell ref="A18:A19"/>
    <mergeCell ref="A22:A23"/>
    <mergeCell ref="B16:G17"/>
    <mergeCell ref="C9:O9"/>
    <mergeCell ref="C3:G3"/>
    <mergeCell ref="H3:W3"/>
    <mergeCell ref="C4:G4"/>
    <mergeCell ref="H4:W4"/>
    <mergeCell ref="AF18:AF19"/>
    <mergeCell ref="AF22:AF23"/>
    <mergeCell ref="B11:G11"/>
    <mergeCell ref="B22:G23"/>
    <mergeCell ref="K24:K25"/>
    <mergeCell ref="A50:A53"/>
    <mergeCell ref="A46:A49"/>
    <mergeCell ref="B30:G31"/>
    <mergeCell ref="B32:G33"/>
    <mergeCell ref="A40:A41"/>
    <mergeCell ref="A38:A39"/>
    <mergeCell ref="B36:G37"/>
    <mergeCell ref="A26:A27"/>
    <mergeCell ref="A43:M45"/>
    <mergeCell ref="K40:K41"/>
    <mergeCell ref="M34:M35"/>
    <mergeCell ref="L28:L29"/>
    <mergeCell ref="M26:M27"/>
    <mergeCell ref="M28:M29"/>
    <mergeCell ref="A30:A31"/>
    <mergeCell ref="A28:A29"/>
    <mergeCell ref="A36:A37"/>
    <mergeCell ref="A34:A35"/>
    <mergeCell ref="A32:A33"/>
    <mergeCell ref="B28:G29"/>
    <mergeCell ref="K28:K29"/>
    <mergeCell ref="L38:L39"/>
    <mergeCell ref="M36:M37"/>
    <mergeCell ref="L36:L37"/>
    <mergeCell ref="L18:L19"/>
    <mergeCell ref="K22:K23"/>
    <mergeCell ref="M32:M33"/>
    <mergeCell ref="L30:L31"/>
    <mergeCell ref="L26:L27"/>
    <mergeCell ref="L22:L23"/>
    <mergeCell ref="M22:M23"/>
    <mergeCell ref="M30:M31"/>
    <mergeCell ref="L24:L25"/>
    <mergeCell ref="K32:K33"/>
    <mergeCell ref="K30:K31"/>
    <mergeCell ref="K36:K37"/>
    <mergeCell ref="K34:K35"/>
    <mergeCell ref="AG16:AG17"/>
    <mergeCell ref="AG26:AG27"/>
    <mergeCell ref="AG28:AG29"/>
    <mergeCell ref="AG38:AG39"/>
    <mergeCell ref="AG18:AG19"/>
    <mergeCell ref="AG40:AG41"/>
    <mergeCell ref="AG34:AG35"/>
    <mergeCell ref="AG36:AG37"/>
    <mergeCell ref="AG30:AG31"/>
    <mergeCell ref="AG24:AG25"/>
    <mergeCell ref="AG32:AG33"/>
    <mergeCell ref="AF20:AF21"/>
    <mergeCell ref="P36:T36"/>
    <mergeCell ref="Y41:AB42"/>
    <mergeCell ref="P39:Q40"/>
    <mergeCell ref="P41:Q42"/>
    <mergeCell ref="P37:Q38"/>
    <mergeCell ref="Y37:AC38"/>
    <mergeCell ref="AB36:AC36"/>
    <mergeCell ref="R37:V38"/>
    <mergeCell ref="L16:L17"/>
    <mergeCell ref="K26:K27"/>
    <mergeCell ref="AG92:AG93"/>
    <mergeCell ref="AF76:AF77"/>
    <mergeCell ref="AG76:AG77"/>
    <mergeCell ref="AF78:AF79"/>
    <mergeCell ref="AG90:AG91"/>
    <mergeCell ref="AG74:AG75"/>
    <mergeCell ref="AG20:AG21"/>
    <mergeCell ref="AF26:AF27"/>
    <mergeCell ref="AF28:AF29"/>
    <mergeCell ref="AF30:AF31"/>
    <mergeCell ref="AF32:AF33"/>
    <mergeCell ref="AF86:AF87"/>
    <mergeCell ref="AG86:AG87"/>
    <mergeCell ref="AF82:AF83"/>
    <mergeCell ref="AG82:AG83"/>
    <mergeCell ref="AF84:AF85"/>
    <mergeCell ref="AG84:AG85"/>
    <mergeCell ref="AF64:AF65"/>
    <mergeCell ref="AG64:AG65"/>
    <mergeCell ref="AF66:AF67"/>
    <mergeCell ref="AG66:AG67"/>
    <mergeCell ref="AG80:AG81"/>
    <mergeCell ref="AF80:AF81"/>
    <mergeCell ref="W43:X44"/>
    <mergeCell ref="W50:X51"/>
    <mergeCell ref="Y56:AB56"/>
    <mergeCell ref="AD53:AD55"/>
    <mergeCell ref="W45:X46"/>
    <mergeCell ref="Y43:AB44"/>
    <mergeCell ref="W41:X42"/>
    <mergeCell ref="W54:X55"/>
    <mergeCell ref="W52:X53"/>
    <mergeCell ref="W47:AA47"/>
    <mergeCell ref="Y50:AC51"/>
    <mergeCell ref="Y52:AB53"/>
    <mergeCell ref="Y48:AC49"/>
    <mergeCell ref="W48:X49"/>
  </mergeCells>
  <phoneticPr fontId="2"/>
  <printOptions horizontalCentered="1"/>
  <pageMargins left="0.39370078740157483" right="0.19685039370078741" top="0.39370078740157483" bottom="0.39370078740157483" header="0.43307086614173229" footer="0.23622047244094491"/>
  <headerFooter alignWithMargins="0">
    <oddHeader xml:space="preserve">&amp;R&amp;"ＭＳ ゴシック,標準"&amp;16(&amp;P / &amp;N)&amp;"ＭＳ Ｐゴシック,標準"&amp;11
</oddHeader>
  </headerFooter>
  <rowBreaks count="1" manualBreakCount="1">
    <brk id="57"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pane ySplit="2" topLeftCell="A3" activePane="bottomLeft" state="frozen"/>
      <selection pane="bottomLeft" activeCell="E3" sqref="E3"/>
    </sheetView>
  </sheetViews>
  <sheetFormatPr defaultColWidth="9" defaultRowHeight="11"/>
  <cols>
    <col min="1" max="1" width="7.36328125" style="191" customWidth="1"/>
    <col min="2" max="2" width="6.6328125" style="191" customWidth="1"/>
    <col min="3" max="3" width="26.90625" style="191" customWidth="1"/>
    <col min="4" max="4" width="28.08984375" style="191" customWidth="1"/>
    <col min="5" max="5" width="27.90625" style="191" customWidth="1"/>
    <col min="6" max="16384" width="9" style="191"/>
  </cols>
  <sheetData>
    <row r="1" spans="1:6" ht="13.5" customHeight="1">
      <c r="A1" s="493" t="s">
        <v>121</v>
      </c>
      <c r="B1" s="493"/>
      <c r="C1" s="494" t="s">
        <v>122</v>
      </c>
      <c r="D1" s="494"/>
      <c r="E1" s="225" t="s">
        <v>123</v>
      </c>
    </row>
    <row r="2" spans="1:6">
      <c r="A2" s="493"/>
      <c r="B2" s="493"/>
      <c r="C2" s="225" t="s">
        <v>124</v>
      </c>
      <c r="D2" s="225" t="s">
        <v>125</v>
      </c>
      <c r="E2" s="225" t="s">
        <v>126</v>
      </c>
    </row>
    <row r="3" spans="1:6" ht="179.25" customHeight="1">
      <c r="A3" s="492" t="s">
        <v>127</v>
      </c>
      <c r="B3" s="492"/>
      <c r="C3" s="224" t="s">
        <v>128</v>
      </c>
      <c r="D3" s="224" t="s">
        <v>174</v>
      </c>
      <c r="E3" s="223" t="s">
        <v>185</v>
      </c>
    </row>
    <row r="4" spans="1:6" ht="32.4" customHeight="1">
      <c r="A4" s="492" t="s">
        <v>26</v>
      </c>
      <c r="B4" s="492"/>
      <c r="C4" s="227" t="s">
        <v>227</v>
      </c>
      <c r="D4" s="228"/>
      <c r="E4" s="227" t="s">
        <v>228</v>
      </c>
      <c r="F4" s="191" t="s">
        <v>173</v>
      </c>
    </row>
    <row r="5" spans="1:6" ht="22">
      <c r="A5" s="492" t="s">
        <v>129</v>
      </c>
      <c r="B5" s="492"/>
      <c r="C5" s="192"/>
      <c r="D5" s="192" t="s">
        <v>130</v>
      </c>
      <c r="E5" s="192"/>
    </row>
    <row r="6" spans="1:6" ht="15.9" customHeight="1">
      <c r="A6" s="492" t="s">
        <v>131</v>
      </c>
      <c r="B6" s="492"/>
      <c r="C6" s="192" t="s">
        <v>168</v>
      </c>
      <c r="D6" s="192" t="s">
        <v>169</v>
      </c>
      <c r="E6" s="192" t="s">
        <v>132</v>
      </c>
    </row>
    <row r="7" spans="1:6" ht="176.4" customHeight="1">
      <c r="A7" s="492" t="s">
        <v>193</v>
      </c>
      <c r="B7" s="492"/>
      <c r="C7" s="192" t="s">
        <v>192</v>
      </c>
      <c r="D7" s="226" t="s">
        <v>186</v>
      </c>
      <c r="E7" s="192" t="s">
        <v>132</v>
      </c>
    </row>
    <row r="8" spans="1:6" ht="48" customHeight="1">
      <c r="A8" s="492" t="s">
        <v>156</v>
      </c>
      <c r="B8" s="492"/>
      <c r="C8" s="495" t="s">
        <v>170</v>
      </c>
      <c r="D8" s="495"/>
      <c r="E8" s="495"/>
    </row>
    <row r="9" spans="1:6" ht="22.5" customHeight="1">
      <c r="A9" s="492" t="s">
        <v>133</v>
      </c>
      <c r="B9" s="492"/>
      <c r="C9" s="495" t="s">
        <v>187</v>
      </c>
      <c r="D9" s="495"/>
      <c r="E9" s="495"/>
    </row>
    <row r="10" spans="1:6" ht="15.9" customHeight="1">
      <c r="A10" s="492" t="s">
        <v>134</v>
      </c>
      <c r="B10" s="492"/>
      <c r="C10" s="495" t="s">
        <v>135</v>
      </c>
      <c r="D10" s="495"/>
      <c r="E10" s="495"/>
    </row>
    <row r="11" spans="1:6" ht="51.9" customHeight="1">
      <c r="A11" s="492" t="s">
        <v>25</v>
      </c>
      <c r="B11" s="492"/>
      <c r="C11" s="192" t="s">
        <v>136</v>
      </c>
      <c r="D11" s="192" t="s">
        <v>137</v>
      </c>
      <c r="E11" s="192" t="s">
        <v>163</v>
      </c>
    </row>
    <row r="12" spans="1:6" ht="63" customHeight="1">
      <c r="A12" s="492" t="s">
        <v>138</v>
      </c>
      <c r="B12" s="492"/>
      <c r="C12" s="496" t="s">
        <v>155</v>
      </c>
      <c r="D12" s="497"/>
      <c r="E12" s="498"/>
    </row>
    <row r="13" spans="1:6" ht="233.4" customHeight="1">
      <c r="A13" s="492" t="s">
        <v>175</v>
      </c>
      <c r="B13" s="492"/>
      <c r="C13" s="495" t="s">
        <v>183</v>
      </c>
      <c r="D13" s="495"/>
      <c r="E13" s="495"/>
    </row>
    <row r="14" spans="1:6" ht="102" customHeight="1">
      <c r="A14" s="492" t="s">
        <v>139</v>
      </c>
      <c r="B14" s="492"/>
      <c r="C14" s="495" t="s">
        <v>154</v>
      </c>
      <c r="D14" s="495"/>
      <c r="E14" s="192" t="s">
        <v>171</v>
      </c>
    </row>
    <row r="15" spans="1:6" ht="32.15" customHeight="1">
      <c r="A15" s="492" t="s">
        <v>140</v>
      </c>
      <c r="B15" s="492"/>
      <c r="C15" s="504" t="s">
        <v>188</v>
      </c>
      <c r="D15" s="504"/>
      <c r="E15" s="504"/>
    </row>
    <row r="16" spans="1:6" ht="80.150000000000006" customHeight="1">
      <c r="A16" s="492" t="s">
        <v>141</v>
      </c>
      <c r="B16" s="492"/>
      <c r="C16" s="496" t="s">
        <v>176</v>
      </c>
      <c r="D16" s="497"/>
      <c r="E16" s="498"/>
    </row>
    <row r="17" spans="1:5" ht="167.25" customHeight="1">
      <c r="A17" s="492" t="s">
        <v>142</v>
      </c>
      <c r="B17" s="492"/>
      <c r="C17" s="495" t="s">
        <v>143</v>
      </c>
      <c r="D17" s="495"/>
      <c r="E17" s="192"/>
    </row>
    <row r="18" spans="1:5" ht="264" customHeight="1">
      <c r="A18" s="492" t="s">
        <v>144</v>
      </c>
      <c r="B18" s="492"/>
      <c r="C18" s="495" t="s">
        <v>182</v>
      </c>
      <c r="D18" s="495"/>
      <c r="E18" s="495"/>
    </row>
    <row r="19" spans="1:5" ht="39.9" customHeight="1">
      <c r="A19" s="492" t="s">
        <v>145</v>
      </c>
      <c r="B19" s="492"/>
      <c r="C19" s="505" t="s">
        <v>189</v>
      </c>
      <c r="D19" s="505"/>
      <c r="E19" s="505"/>
    </row>
    <row r="20" spans="1:5" ht="39.9" customHeight="1">
      <c r="A20" s="492"/>
      <c r="B20" s="492"/>
      <c r="C20" s="192" t="s">
        <v>146</v>
      </c>
      <c r="D20" s="192" t="s">
        <v>147</v>
      </c>
      <c r="E20" s="192" t="s">
        <v>148</v>
      </c>
    </row>
    <row r="21" spans="1:5" ht="51" customHeight="1">
      <c r="A21" s="492"/>
      <c r="B21" s="492"/>
      <c r="C21" s="495" t="s">
        <v>172</v>
      </c>
      <c r="D21" s="495"/>
      <c r="E21" s="495"/>
    </row>
    <row r="22" spans="1:5" ht="99" customHeight="1">
      <c r="A22" s="499" t="s">
        <v>24</v>
      </c>
      <c r="B22" s="500"/>
      <c r="C22" s="501" t="s">
        <v>190</v>
      </c>
      <c r="D22" s="502"/>
      <c r="E22" s="503"/>
    </row>
    <row r="23" spans="1:5" ht="39.9" customHeight="1">
      <c r="A23" s="492" t="s">
        <v>149</v>
      </c>
      <c r="B23" s="492"/>
      <c r="C23" s="495" t="s">
        <v>177</v>
      </c>
      <c r="D23" s="495"/>
      <c r="E23" s="495"/>
    </row>
    <row r="24" spans="1:5" ht="227.4" customHeight="1">
      <c r="A24" s="492" t="s">
        <v>100</v>
      </c>
      <c r="B24" s="492"/>
      <c r="C24" s="192"/>
      <c r="D24" s="192"/>
      <c r="E24" s="192" t="s">
        <v>178</v>
      </c>
    </row>
    <row r="25" spans="1:5" ht="39.9" customHeight="1">
      <c r="A25" s="492" t="s">
        <v>150</v>
      </c>
      <c r="B25" s="492"/>
      <c r="C25" s="495" t="s">
        <v>164</v>
      </c>
      <c r="D25" s="495"/>
      <c r="E25" s="192" t="s">
        <v>151</v>
      </c>
    </row>
    <row r="26" spans="1:5" ht="121.5" customHeight="1">
      <c r="A26" s="492" t="s">
        <v>179</v>
      </c>
      <c r="B26" s="492"/>
      <c r="C26" s="504" t="s">
        <v>191</v>
      </c>
      <c r="D26" s="504"/>
      <c r="E26" s="504"/>
    </row>
    <row r="27" spans="1:5" s="193" customFormat="1" ht="87.75" customHeight="1">
      <c r="A27" s="492" t="s">
        <v>152</v>
      </c>
      <c r="B27" s="492"/>
      <c r="C27" s="495" t="s">
        <v>180</v>
      </c>
      <c r="D27" s="495"/>
      <c r="E27" s="495"/>
    </row>
    <row r="28" spans="1:5" ht="63" customHeight="1">
      <c r="A28" s="506" t="s">
        <v>184</v>
      </c>
      <c r="B28" s="506"/>
      <c r="C28" s="506"/>
      <c r="D28" s="506"/>
      <c r="E28" s="506"/>
    </row>
  </sheetData>
  <mergeCells count="43">
    <mergeCell ref="A27:B27"/>
    <mergeCell ref="C27:E27"/>
    <mergeCell ref="A28:E28"/>
    <mergeCell ref="A23:B23"/>
    <mergeCell ref="C23:E23"/>
    <mergeCell ref="A24:B24"/>
    <mergeCell ref="A25:B25"/>
    <mergeCell ref="C25:D25"/>
    <mergeCell ref="A26:B26"/>
    <mergeCell ref="C26:E26"/>
    <mergeCell ref="A22:B22"/>
    <mergeCell ref="C22:E22"/>
    <mergeCell ref="A15:B15"/>
    <mergeCell ref="C15:E15"/>
    <mergeCell ref="A16:B16"/>
    <mergeCell ref="C16:E16"/>
    <mergeCell ref="A17:B17"/>
    <mergeCell ref="C17:D17"/>
    <mergeCell ref="A18:B18"/>
    <mergeCell ref="C18:E18"/>
    <mergeCell ref="A19:B21"/>
    <mergeCell ref="C19:E19"/>
    <mergeCell ref="C21:E21"/>
    <mergeCell ref="A14:B14"/>
    <mergeCell ref="C14:D14"/>
    <mergeCell ref="A7:B7"/>
    <mergeCell ref="A8:B8"/>
    <mergeCell ref="C8:E8"/>
    <mergeCell ref="A9:B9"/>
    <mergeCell ref="C9:E9"/>
    <mergeCell ref="A10:B10"/>
    <mergeCell ref="C10:E10"/>
    <mergeCell ref="A11:B11"/>
    <mergeCell ref="A12:B12"/>
    <mergeCell ref="C12:E12"/>
    <mergeCell ref="A13:B13"/>
    <mergeCell ref="C13:E13"/>
    <mergeCell ref="A6:B6"/>
    <mergeCell ref="A1:B2"/>
    <mergeCell ref="C1:D1"/>
    <mergeCell ref="A3:B3"/>
    <mergeCell ref="A4:B4"/>
    <mergeCell ref="A5:B5"/>
  </mergeCells>
  <phoneticPr fontId="2"/>
  <printOptions horizontalCentered="1"/>
  <pageMargins left="0.70866141732283472" right="0.70866141732283472" top="0.74803149606299213" bottom="0.74803149606299213" header="0.31496062992125984" footer="0.31496062992125984"/>
  <rowBreaks count="1" manualBreakCount="1">
    <brk id="13" max="4"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K57"/>
  <sheetViews>
    <sheetView view="pageBreakPreview" zoomScaleNormal="100" zoomScaleSheetLayoutView="100" workbookViewId="0">
      <selection activeCell="AH6" sqref="AH6"/>
    </sheetView>
  </sheetViews>
  <sheetFormatPr defaultColWidth="9" defaultRowHeight="13"/>
  <cols>
    <col min="1" max="1" width="3" style="60" customWidth="1"/>
    <col min="2" max="2" width="3.453125" style="60" customWidth="1"/>
    <col min="3" max="3" width="6.36328125" style="60" customWidth="1"/>
    <col min="4" max="4" width="3.1796875" style="60" customWidth="1"/>
    <col min="5" max="5" width="3.90625" style="60" customWidth="1"/>
    <col min="6" max="6" width="3.1796875" style="60" customWidth="1"/>
    <col min="7" max="7" width="9.81640625" style="60" customWidth="1"/>
    <col min="8" max="8" width="2.08984375" style="60" customWidth="1"/>
    <col min="9" max="9" width="1.6328125" style="60" customWidth="1"/>
    <col min="10" max="10" width="8.90625" style="60" customWidth="1"/>
    <col min="11" max="20" width="2.453125" style="101" customWidth="1"/>
    <col min="21" max="24" width="2.453125" style="60" customWidth="1"/>
    <col min="25" max="27" width="2.453125" style="101" customWidth="1"/>
    <col min="28" max="29" width="2.453125" style="60" customWidth="1"/>
    <col min="30" max="30" width="3" style="60" customWidth="1"/>
    <col min="31" max="31" width="17.6328125" style="60" customWidth="1"/>
    <col min="32" max="32" width="4.36328125" style="60" customWidth="1"/>
    <col min="33" max="33" width="9.90625" style="102" customWidth="1"/>
    <col min="34" max="34" width="17.36328125" style="102" customWidth="1"/>
    <col min="35" max="35" width="9.36328125" style="102" customWidth="1"/>
    <col min="36" max="36" width="26.6328125" style="102" customWidth="1"/>
    <col min="37" max="39" width="3.81640625" style="60" hidden="1" customWidth="1"/>
    <col min="40" max="42" width="5.08984375" style="60" hidden="1" customWidth="1"/>
    <col min="43" max="45" width="3.81640625" style="60" hidden="1" customWidth="1"/>
    <col min="46" max="48" width="5.08984375" style="60" hidden="1" customWidth="1"/>
    <col min="49" max="51" width="3.81640625" style="60" hidden="1" customWidth="1"/>
    <col min="52" max="54" width="5.08984375" style="60" hidden="1" customWidth="1"/>
    <col min="55" max="57" width="3.81640625" style="60" hidden="1" customWidth="1"/>
    <col min="58" max="61" width="5.08984375" style="60" hidden="1" customWidth="1"/>
    <col min="62" max="62" width="11.08984375" style="60" hidden="1" customWidth="1"/>
    <col min="63" max="63" width="6" style="60" hidden="1" customWidth="1"/>
    <col min="64" max="65" width="7.6328125" style="60" hidden="1" customWidth="1"/>
    <col min="66" max="66" width="1.1796875" style="60" hidden="1" customWidth="1"/>
    <col min="67" max="67" width="11.453125" style="60" hidden="1" customWidth="1"/>
    <col min="68" max="68" width="9.6328125" style="60" hidden="1" customWidth="1"/>
    <col min="69" max="71" width="7.6328125" style="60" hidden="1" customWidth="1"/>
    <col min="72" max="72" width="4.453125" style="60" hidden="1" customWidth="1"/>
    <col min="73" max="75" width="9.1796875" style="60" hidden="1" customWidth="1"/>
    <col min="76" max="77" width="7.6328125" style="60" hidden="1" customWidth="1"/>
    <col min="78" max="78" width="4.90625" style="60" hidden="1" customWidth="1"/>
    <col min="79" max="79" width="3.453125" style="60" hidden="1" customWidth="1"/>
    <col min="80" max="81" width="9" style="60" hidden="1" customWidth="1"/>
    <col min="82" max="82" width="8.36328125" style="60" hidden="1" customWidth="1"/>
    <col min="83" max="83" width="6.90625" style="60" hidden="1" customWidth="1"/>
    <col min="84" max="16384" width="9" style="60"/>
  </cols>
  <sheetData>
    <row r="1" spans="1:83" s="18" customFormat="1" ht="30.75" customHeight="1" thickBot="1">
      <c r="A1" s="419" t="s">
        <v>73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103"/>
      <c r="AE1" s="103"/>
      <c r="AG1" s="19"/>
      <c r="AH1" s="19"/>
      <c r="AI1" s="19"/>
      <c r="AJ1" s="19"/>
    </row>
    <row r="2" spans="1:83" s="18" customFormat="1" ht="30.75" customHeight="1">
      <c r="A2" s="106" t="s">
        <v>26</v>
      </c>
      <c r="B2" s="440" t="s">
        <v>226</v>
      </c>
      <c r="C2" s="441"/>
      <c r="D2" s="138" t="s">
        <v>76</v>
      </c>
      <c r="E2" s="423" t="s">
        <v>108</v>
      </c>
      <c r="F2" s="424"/>
      <c r="G2" s="425"/>
      <c r="H2" s="425"/>
      <c r="I2" s="425"/>
      <c r="J2" s="425"/>
      <c r="K2" s="425"/>
      <c r="L2" s="425"/>
      <c r="M2" s="425"/>
      <c r="N2" s="425"/>
      <c r="O2" s="425"/>
      <c r="P2" s="425"/>
      <c r="Q2" s="425"/>
      <c r="R2" s="426"/>
      <c r="S2" s="21" t="s">
        <v>79</v>
      </c>
      <c r="T2" s="22" t="s">
        <v>109</v>
      </c>
      <c r="U2" s="24">
        <v>8</v>
      </c>
      <c r="V2" s="24">
        <v>0</v>
      </c>
      <c r="W2" s="176" t="s">
        <v>110</v>
      </c>
      <c r="X2" s="23" t="s">
        <v>40</v>
      </c>
      <c r="Y2" s="115"/>
      <c r="Z2" s="116"/>
      <c r="AA2" s="116"/>
      <c r="AB2" s="116"/>
      <c r="AC2" s="117"/>
      <c r="AD2" s="108"/>
      <c r="AE2" s="108"/>
      <c r="AG2" s="19" t="s">
        <v>78</v>
      </c>
      <c r="AH2" s="6" t="s">
        <v>78</v>
      </c>
      <c r="AI2" s="19"/>
      <c r="AJ2" s="19"/>
    </row>
    <row r="3" spans="1:83" s="18" customFormat="1" ht="31.5" customHeight="1">
      <c r="A3" s="320" t="s">
        <v>64</v>
      </c>
      <c r="B3" s="321"/>
      <c r="C3" s="328" t="s">
        <v>53</v>
      </c>
      <c r="D3" s="329"/>
      <c r="E3" s="329"/>
      <c r="F3" s="329"/>
      <c r="G3" s="330"/>
      <c r="H3" s="329" t="s">
        <v>181</v>
      </c>
      <c r="I3" s="329"/>
      <c r="J3" s="329"/>
      <c r="K3" s="329"/>
      <c r="L3" s="329"/>
      <c r="M3" s="329"/>
      <c r="N3" s="329"/>
      <c r="O3" s="329"/>
      <c r="P3" s="329"/>
      <c r="Q3" s="329"/>
      <c r="R3" s="329"/>
      <c r="S3" s="329"/>
      <c r="T3" s="329"/>
      <c r="U3" s="329"/>
      <c r="V3" s="329"/>
      <c r="W3" s="559"/>
      <c r="X3" s="123" t="s">
        <v>80</v>
      </c>
      <c r="Y3" s="177">
        <v>1</v>
      </c>
      <c r="Z3" s="178">
        <v>3</v>
      </c>
      <c r="AA3" s="178">
        <v>1</v>
      </c>
      <c r="AB3" s="178">
        <v>0</v>
      </c>
      <c r="AC3" s="179">
        <v>1</v>
      </c>
      <c r="AD3" s="25"/>
      <c r="AE3" s="25"/>
      <c r="AG3" s="19"/>
      <c r="AH3" s="19" t="s">
        <v>81</v>
      </c>
      <c r="AI3" s="19"/>
      <c r="AJ3" s="19"/>
    </row>
    <row r="4" spans="1:83" s="18" customFormat="1" ht="31.5" customHeight="1">
      <c r="A4" s="323" t="s">
        <v>67</v>
      </c>
      <c r="B4" s="324"/>
      <c r="C4" s="333" t="s">
        <v>53</v>
      </c>
      <c r="D4" s="334"/>
      <c r="E4" s="334"/>
      <c r="F4" s="334"/>
      <c r="G4" s="335"/>
      <c r="H4" s="334" t="s">
        <v>181</v>
      </c>
      <c r="I4" s="334"/>
      <c r="J4" s="334"/>
      <c r="K4" s="334"/>
      <c r="L4" s="334"/>
      <c r="M4" s="334"/>
      <c r="N4" s="334"/>
      <c r="O4" s="334"/>
      <c r="P4" s="334"/>
      <c r="Q4" s="334"/>
      <c r="R4" s="334"/>
      <c r="S4" s="334"/>
      <c r="T4" s="334"/>
      <c r="U4" s="334"/>
      <c r="V4" s="334"/>
      <c r="W4" s="560"/>
      <c r="X4" s="222" t="s">
        <v>55</v>
      </c>
      <c r="Y4" s="220">
        <v>1</v>
      </c>
      <c r="Z4" s="219">
        <v>3</v>
      </c>
      <c r="AA4" s="219">
        <v>1</v>
      </c>
      <c r="AB4" s="219">
        <v>0</v>
      </c>
      <c r="AC4" s="221">
        <v>1</v>
      </c>
      <c r="AD4" s="25"/>
      <c r="AE4" s="25"/>
      <c r="AG4" s="60"/>
      <c r="AH4" s="60" t="s">
        <v>91</v>
      </c>
      <c r="AI4" s="60"/>
      <c r="AJ4" s="60"/>
      <c r="AK4" s="60"/>
      <c r="AL4" s="60"/>
      <c r="AM4" s="60"/>
      <c r="AN4" s="60"/>
      <c r="AO4" s="60"/>
      <c r="AP4" s="60"/>
      <c r="AQ4" s="60"/>
      <c r="AR4" s="60"/>
      <c r="AS4" s="60"/>
      <c r="AT4" s="60"/>
      <c r="AU4" s="60"/>
      <c r="AV4" s="60"/>
      <c r="AW4" s="60"/>
    </row>
    <row r="5" spans="1:83" s="18" customFormat="1" ht="21.75" customHeight="1">
      <c r="A5" s="320" t="s">
        <v>82</v>
      </c>
      <c r="B5" s="321"/>
      <c r="C5" s="420" t="s">
        <v>83</v>
      </c>
      <c r="D5" s="421"/>
      <c r="E5" s="422"/>
      <c r="F5" s="445" t="s">
        <v>83</v>
      </c>
      <c r="G5" s="446"/>
      <c r="H5" s="28" t="s">
        <v>41</v>
      </c>
      <c r="I5" s="442" t="s">
        <v>225</v>
      </c>
      <c r="J5" s="443"/>
      <c r="K5" s="444"/>
      <c r="L5" s="449" t="s">
        <v>27</v>
      </c>
      <c r="M5" s="450"/>
      <c r="N5" s="450"/>
      <c r="O5" s="450"/>
      <c r="P5" s="450"/>
      <c r="Q5" s="451"/>
      <c r="R5" s="396" t="s">
        <v>28</v>
      </c>
      <c r="S5" s="397"/>
      <c r="T5" s="397"/>
      <c r="U5" s="397"/>
      <c r="V5" s="397"/>
      <c r="W5" s="398"/>
      <c r="X5" s="415" t="s">
        <v>77</v>
      </c>
      <c r="Y5" s="403"/>
      <c r="Z5" s="403"/>
      <c r="AA5" s="403"/>
      <c r="AB5" s="403"/>
      <c r="AC5" s="416"/>
      <c r="AD5" s="109"/>
      <c r="AE5" s="109"/>
      <c r="AG5" s="174" t="s">
        <v>102</v>
      </c>
      <c r="AH5" s="218">
        <v>46141</v>
      </c>
      <c r="AJ5" s="60"/>
      <c r="AK5" s="60"/>
      <c r="AL5" s="60"/>
      <c r="AM5" s="60"/>
      <c r="AN5" s="60"/>
      <c r="AO5" s="60"/>
      <c r="AP5" s="60"/>
      <c r="AQ5" s="60"/>
      <c r="AR5" s="60"/>
      <c r="AS5" s="60"/>
      <c r="AT5" s="60"/>
      <c r="AU5" s="60"/>
      <c r="AV5" s="60"/>
      <c r="AW5" s="60"/>
    </row>
    <row r="6" spans="1:83" s="18" customFormat="1" ht="30.75" customHeight="1">
      <c r="A6" s="399" t="s">
        <v>54</v>
      </c>
      <c r="B6" s="400"/>
      <c r="C6" s="434" t="s">
        <v>83</v>
      </c>
      <c r="D6" s="435"/>
      <c r="E6" s="436"/>
      <c r="F6" s="447" t="s">
        <v>83</v>
      </c>
      <c r="G6" s="448"/>
      <c r="H6" s="13" t="str">
        <f>IF($AH$6=2,"女","男")</f>
        <v>男</v>
      </c>
      <c r="I6" s="437" t="s">
        <v>153</v>
      </c>
      <c r="J6" s="438"/>
      <c r="K6" s="324"/>
      <c r="L6" s="555" t="s">
        <v>165</v>
      </c>
      <c r="M6" s="397"/>
      <c r="N6" s="397"/>
      <c r="O6" s="397"/>
      <c r="P6" s="397"/>
      <c r="Q6" s="398"/>
      <c r="R6" s="414"/>
      <c r="S6" s="397"/>
      <c r="T6" s="397"/>
      <c r="U6" s="397"/>
      <c r="V6" s="397"/>
      <c r="W6" s="398"/>
      <c r="X6" s="556" t="s">
        <v>78</v>
      </c>
      <c r="Y6" s="557"/>
      <c r="Z6" s="557"/>
      <c r="AA6" s="557"/>
      <c r="AB6" s="557"/>
      <c r="AC6" s="558"/>
      <c r="AD6" s="110"/>
      <c r="AE6" s="110"/>
      <c r="AG6" s="167" t="s">
        <v>86</v>
      </c>
      <c r="AH6" s="170">
        <v>1</v>
      </c>
      <c r="AI6" s="150" t="s">
        <v>87</v>
      </c>
      <c r="AJ6" s="19"/>
    </row>
    <row r="7" spans="1:83" s="18" customFormat="1" ht="21" customHeight="1">
      <c r="A7" s="323" t="s">
        <v>25</v>
      </c>
      <c r="B7" s="324"/>
      <c r="C7" s="318" t="s">
        <v>162</v>
      </c>
      <c r="D7" s="318"/>
      <c r="E7" s="319"/>
      <c r="F7" s="319"/>
      <c r="G7" s="319"/>
      <c r="H7" s="319" t="s">
        <v>103</v>
      </c>
      <c r="I7" s="319"/>
      <c r="J7" s="379"/>
      <c r="K7" s="481"/>
      <c r="L7" s="482"/>
      <c r="M7" s="482"/>
      <c r="N7" s="482"/>
      <c r="O7" s="482"/>
      <c r="P7" s="482"/>
      <c r="Q7" s="482"/>
      <c r="R7" s="482"/>
      <c r="S7" s="482"/>
      <c r="T7" s="482"/>
      <c r="U7" s="482"/>
      <c r="V7" s="482"/>
      <c r="W7" s="482"/>
      <c r="X7" s="482"/>
      <c r="Y7" s="482"/>
      <c r="Z7" s="482"/>
      <c r="AA7" s="482"/>
      <c r="AB7" s="482"/>
      <c r="AC7" s="483"/>
      <c r="AD7" s="105"/>
      <c r="AE7" s="105"/>
      <c r="AG7" s="48" t="s">
        <v>34</v>
      </c>
      <c r="AH7" s="168">
        <v>65</v>
      </c>
      <c r="AI7" s="29"/>
      <c r="AJ7" s="19"/>
    </row>
    <row r="8" spans="1:83" s="18" customFormat="1" ht="20.25" customHeight="1">
      <c r="A8" s="320" t="s">
        <v>65</v>
      </c>
      <c r="B8" s="321"/>
      <c r="C8" s="407" t="s">
        <v>195</v>
      </c>
      <c r="D8" s="553"/>
      <c r="E8" s="553"/>
      <c r="F8" s="553"/>
      <c r="G8" s="553"/>
      <c r="H8" s="553"/>
      <c r="I8" s="553"/>
      <c r="J8" s="553"/>
      <c r="K8" s="553"/>
      <c r="L8" s="553"/>
      <c r="M8" s="553"/>
      <c r="N8" s="553"/>
      <c r="O8" s="554"/>
      <c r="P8" s="396" t="s">
        <v>30</v>
      </c>
      <c r="Q8" s="397"/>
      <c r="R8" s="397"/>
      <c r="S8" s="397"/>
      <c r="T8" s="397"/>
      <c r="U8" s="397"/>
      <c r="V8" s="398"/>
      <c r="W8"/>
      <c r="X8"/>
      <c r="Y8"/>
      <c r="Z8"/>
      <c r="AA8"/>
      <c r="AB8"/>
      <c r="AC8" s="171"/>
      <c r="AD8" s="108"/>
      <c r="AE8" s="108"/>
      <c r="AI8" s="19"/>
      <c r="AJ8" s="19"/>
    </row>
    <row r="9" spans="1:83" s="18" customFormat="1" ht="21" customHeight="1">
      <c r="A9" s="399" t="s">
        <v>66</v>
      </c>
      <c r="B9" s="400"/>
      <c r="C9" s="325" t="s">
        <v>196</v>
      </c>
      <c r="D9" s="546"/>
      <c r="E9" s="546"/>
      <c r="F9" s="546"/>
      <c r="G9" s="546"/>
      <c r="H9" s="546"/>
      <c r="I9" s="546"/>
      <c r="J9" s="546"/>
      <c r="K9" s="546"/>
      <c r="L9" s="546"/>
      <c r="M9" s="546"/>
      <c r="N9" s="546"/>
      <c r="O9" s="547"/>
      <c r="P9" s="548" t="s">
        <v>223</v>
      </c>
      <c r="Q9" s="549"/>
      <c r="R9" s="549"/>
      <c r="S9" s="549"/>
      <c r="T9" s="549"/>
      <c r="U9" s="549"/>
      <c r="V9" s="550"/>
      <c r="W9"/>
      <c r="X9"/>
      <c r="Y9"/>
      <c r="Z9"/>
      <c r="AA9"/>
      <c r="AB9"/>
      <c r="AC9" s="172"/>
      <c r="AD9" s="111"/>
      <c r="AE9" s="111"/>
      <c r="AG9" s="19"/>
      <c r="AH9" s="19"/>
      <c r="AI9" s="19"/>
      <c r="AJ9" s="19"/>
    </row>
    <row r="10" spans="1:83" s="18" customFormat="1" ht="21" customHeight="1">
      <c r="A10" s="323" t="s">
        <v>72</v>
      </c>
      <c r="B10" s="324"/>
      <c r="C10" s="328" t="s">
        <v>160</v>
      </c>
      <c r="D10" s="551"/>
      <c r="E10" s="551"/>
      <c r="F10" s="551"/>
      <c r="G10" s="551"/>
      <c r="H10" s="551"/>
      <c r="I10" s="551"/>
      <c r="J10" s="551"/>
      <c r="K10" s="551"/>
      <c r="L10" s="551"/>
      <c r="M10" s="551"/>
      <c r="N10" s="551"/>
      <c r="O10" s="552"/>
      <c r="P10" s="412" t="s">
        <v>194</v>
      </c>
      <c r="Q10" s="413"/>
      <c r="R10" s="413"/>
      <c r="S10" s="413"/>
      <c r="T10" s="413"/>
      <c r="U10" s="413"/>
      <c r="V10" s="400"/>
      <c r="W10"/>
      <c r="X10"/>
      <c r="Y10"/>
      <c r="Z10"/>
      <c r="AA10"/>
      <c r="AB10"/>
      <c r="AC10" s="173"/>
      <c r="AD10" s="111"/>
      <c r="AE10" s="111"/>
      <c r="AG10" s="19"/>
      <c r="AH10" s="19"/>
      <c r="AI10" s="19"/>
      <c r="AJ10" s="19"/>
      <c r="BS10" s="31" t="s">
        <v>12</v>
      </c>
      <c r="BT10" s="32"/>
      <c r="BU10" s="32"/>
      <c r="BV10" s="32"/>
      <c r="BW10" s="32"/>
      <c r="BX10" s="32"/>
      <c r="BY10" s="33"/>
      <c r="BZ10" s="34" t="s">
        <v>8</v>
      </c>
      <c r="CA10" s="35"/>
      <c r="CB10" s="35"/>
      <c r="CC10" s="35"/>
      <c r="CD10" s="35"/>
      <c r="CE10" s="36"/>
    </row>
    <row r="11" spans="1:83" s="18" customFormat="1" ht="13.5" customHeight="1">
      <c r="A11" s="37" t="s">
        <v>19</v>
      </c>
      <c r="B11" s="339" t="s">
        <v>20</v>
      </c>
      <c r="C11" s="340"/>
      <c r="D11" s="340"/>
      <c r="E11" s="340"/>
      <c r="F11" s="340"/>
      <c r="G11" s="341"/>
      <c r="H11" s="401" t="s">
        <v>23</v>
      </c>
      <c r="I11" s="340"/>
      <c r="J11" s="341"/>
      <c r="K11" s="247" t="s">
        <v>24</v>
      </c>
      <c r="L11" s="402"/>
      <c r="M11" s="402"/>
      <c r="N11" s="107" t="s">
        <v>29</v>
      </c>
      <c r="O11" s="110"/>
      <c r="P11" s="25"/>
      <c r="Q11" s="25"/>
      <c r="R11" s="25"/>
      <c r="S11" s="25"/>
      <c r="T11" s="25"/>
      <c r="U11" s="25"/>
      <c r="V11" s="25"/>
      <c r="W11" s="11"/>
      <c r="X11" s="11"/>
      <c r="Y11" s="11"/>
      <c r="Z11" s="11"/>
      <c r="AA11" s="11"/>
      <c r="AB11" s="11"/>
      <c r="AC11" s="26"/>
      <c r="AD11" s="25"/>
      <c r="AE11" s="25"/>
      <c r="AF11" s="25"/>
      <c r="AG11" s="19"/>
      <c r="AH11" s="19"/>
      <c r="AI11" s="19"/>
      <c r="AJ11" s="19"/>
      <c r="AK11" s="38" t="s">
        <v>9</v>
      </c>
      <c r="AL11" s="39"/>
      <c r="AM11" s="39"/>
      <c r="AN11" s="39"/>
      <c r="AO11" s="39"/>
      <c r="AP11" s="40"/>
      <c r="AQ11" s="34" t="s">
        <v>10</v>
      </c>
      <c r="AR11" s="35"/>
      <c r="AS11" s="35"/>
      <c r="AT11" s="35"/>
      <c r="AU11" s="35"/>
      <c r="AV11" s="36"/>
      <c r="AW11" s="41" t="s">
        <v>13</v>
      </c>
      <c r="AX11" s="42"/>
      <c r="AY11" s="42"/>
      <c r="AZ11" s="42"/>
      <c r="BA11" s="42"/>
      <c r="BB11" s="43"/>
      <c r="BC11" s="31" t="s">
        <v>14</v>
      </c>
      <c r="BD11" s="32"/>
      <c r="BE11" s="32"/>
      <c r="BF11" s="32"/>
      <c r="BG11" s="32"/>
      <c r="BH11" s="33"/>
      <c r="BJ11" s="18" t="s">
        <v>61</v>
      </c>
      <c r="BL11" s="18" t="s">
        <v>0</v>
      </c>
      <c r="BM11" s="18" t="s">
        <v>11</v>
      </c>
      <c r="BO11" s="18" t="s">
        <v>0</v>
      </c>
      <c r="BP11" s="18" t="s">
        <v>1</v>
      </c>
      <c r="BS11" s="44" t="s">
        <v>2</v>
      </c>
      <c r="BT11" s="27" t="s">
        <v>3</v>
      </c>
      <c r="BU11" s="27" t="s">
        <v>4</v>
      </c>
      <c r="BV11" s="27"/>
      <c r="BW11" s="27" t="s">
        <v>5</v>
      </c>
      <c r="BX11" s="27" t="s">
        <v>6</v>
      </c>
      <c r="BY11" s="30" t="s">
        <v>7</v>
      </c>
      <c r="BZ11" s="44" t="s">
        <v>2</v>
      </c>
      <c r="CA11" s="27" t="s">
        <v>3</v>
      </c>
      <c r="CB11" s="27" t="s">
        <v>4</v>
      </c>
      <c r="CC11" s="27" t="s">
        <v>5</v>
      </c>
      <c r="CD11" s="27" t="s">
        <v>6</v>
      </c>
      <c r="CE11" s="30" t="s">
        <v>7</v>
      </c>
    </row>
    <row r="12" spans="1:83" ht="12.75" customHeight="1">
      <c r="A12" s="518"/>
      <c r="B12" s="342" t="s">
        <v>197</v>
      </c>
      <c r="C12" s="520"/>
      <c r="D12" s="520"/>
      <c r="E12" s="520"/>
      <c r="F12" s="520"/>
      <c r="G12" s="521"/>
      <c r="H12" s="4" t="s">
        <v>21</v>
      </c>
      <c r="I12" s="142"/>
      <c r="J12" s="143">
        <v>24563</v>
      </c>
      <c r="K12" s="534">
        <f>IF($J12&lt;&gt;"",IF($AG12="0-",AQ12,IF($AG12="+0",AW12,IF($AG12="+-",BC12,AK12))),"")</f>
        <v>8</v>
      </c>
      <c r="L12" s="527">
        <f>IF($J12&lt;&gt;"",IF($AG12="0-",AR12,IF($AG12="+0",AX12,IF($AG12="+-",BD12,AL12))),"")</f>
        <v>0</v>
      </c>
      <c r="M12" s="534">
        <f>IF($J12&lt;&gt;"",IF($AG12="0-",AS12,IF($AG12="+0",AY12,IF($AG12="+-",BE12,AM12))),"")</f>
        <v>0</v>
      </c>
      <c r="N12" s="45"/>
      <c r="O12" s="46"/>
      <c r="P12" s="46"/>
      <c r="Q12" s="46" t="s">
        <v>70</v>
      </c>
      <c r="R12" s="46" t="s">
        <v>70</v>
      </c>
      <c r="S12" s="46"/>
      <c r="T12" s="46"/>
      <c r="U12" s="25"/>
      <c r="V12" s="25"/>
      <c r="W12" s="25" t="s">
        <v>70</v>
      </c>
      <c r="X12" s="25"/>
      <c r="Y12" s="46"/>
      <c r="Z12" s="46"/>
      <c r="AA12" s="46"/>
      <c r="AB12" s="25"/>
      <c r="AC12" s="66"/>
      <c r="AD12" s="59"/>
      <c r="AE12" s="59"/>
      <c r="AF12" s="67"/>
      <c r="AG12" s="539"/>
      <c r="AH12" s="541" t="str">
        <f>IF(AG12&lt;&gt;"",VLOOKUP(AG12,$AI$12:$AJ$15,2),"")</f>
        <v/>
      </c>
      <c r="AI12" s="169"/>
      <c r="AJ12" s="48" t="s">
        <v>18</v>
      </c>
      <c r="AK12" s="49">
        <f>IF(AO12&gt;=12,DATEDIF(BL12,BO12,"y")+1,DATEDIF(BL12,BO12,"y"))</f>
        <v>8</v>
      </c>
      <c r="AL12" s="49">
        <f>IF(AO12&gt;=12,AO12-12,AO12)</f>
        <v>0</v>
      </c>
      <c r="AM12" s="50">
        <f>IF(AP12&lt;=15,"半",0)</f>
        <v>0</v>
      </c>
      <c r="AN12" s="51">
        <f>DATEDIF(BL12,BO12,"y")</f>
        <v>7</v>
      </c>
      <c r="AO12" s="52">
        <f>IF(AP12&gt;=16,DATEDIF(BL12,BO12,"ym")+1,DATEDIF(BL12,BO12,"ym"))</f>
        <v>12</v>
      </c>
      <c r="AP12" s="53">
        <f>DATEDIF(BL12,BO12,"md")</f>
        <v>30</v>
      </c>
      <c r="AQ12" s="54">
        <f>IF(AU12&gt;=12,DATEDIF(BL12,BP12,"y")+1,DATEDIF(BL12,BP12,"y"))</f>
        <v>7</v>
      </c>
      <c r="AR12" s="54">
        <f>IF(AU12&gt;=12,AU12-12,AU12)</f>
        <v>11</v>
      </c>
      <c r="AS12" s="55" t="str">
        <f>IF(AV12&lt;=15,"半",0)</f>
        <v>半</v>
      </c>
      <c r="AT12" s="56">
        <f>DATEDIF(BL12,BP12,"y")</f>
        <v>7</v>
      </c>
      <c r="AU12" s="57">
        <f>IF(AV12&gt;=16,DATEDIF(BL12,BP12,"ym")+1,DATEDIF(BL12,BP12,"ym"))</f>
        <v>11</v>
      </c>
      <c r="AV12" s="58">
        <f>DATEDIF(BL12,BP12,"md")</f>
        <v>14</v>
      </c>
      <c r="AW12" s="54">
        <f>IF(BA12&gt;=12,DATEDIF(BM12,BO12,"y")+1,DATEDIF(BM12,BO12,"y"))</f>
        <v>7</v>
      </c>
      <c r="AX12" s="54">
        <f>IF(BA12&gt;=12,BA12-12,BA12)</f>
        <v>11</v>
      </c>
      <c r="AY12" s="55" t="str">
        <f>IF(BB12&lt;=15,"半",0)</f>
        <v>半</v>
      </c>
      <c r="AZ12" s="56">
        <f>DATEDIF(BM12,BO12,"y")</f>
        <v>7</v>
      </c>
      <c r="BA12" s="57">
        <f>IF(BB12&gt;=16,DATEDIF(BM12,BO12,"ym")+1,DATEDIF(BM12,BO12,"ym"))</f>
        <v>11</v>
      </c>
      <c r="BB12" s="57">
        <f>DATEDIF(BM12,BO12,"md")</f>
        <v>15</v>
      </c>
      <c r="BC12" s="54">
        <f>IF(BG12&gt;=12,DATEDIF(BM12,BP12,"y")+1,DATEDIF(BM12,BP12,"y"))</f>
        <v>7</v>
      </c>
      <c r="BD12" s="54">
        <f>IF(BG12&gt;=12,BG12-12,BG12)</f>
        <v>11</v>
      </c>
      <c r="BE12" s="55">
        <f>IF(BH12&lt;=15,"半",0)</f>
        <v>0</v>
      </c>
      <c r="BF12" s="56">
        <f>DATEDIF(BM12,BP12,"y")</f>
        <v>7</v>
      </c>
      <c r="BG12" s="57">
        <f>IF(BH12&gt;=16,DATEDIF(BM12,BP12,"ym")+1,DATEDIF(BM12,BP12,"ym"))</f>
        <v>11</v>
      </c>
      <c r="BH12" s="58">
        <f>DATEDIF(BM12,BP12,"md")</f>
        <v>27</v>
      </c>
      <c r="BI12" s="52"/>
      <c r="BJ12" s="59">
        <f>IF(J13="現在",$AH$5,J13)</f>
        <v>27484</v>
      </c>
      <c r="BK12" s="60">
        <v>0</v>
      </c>
      <c r="BL12" s="61">
        <f>IF(DAY(J12)&lt;=15,J12-DAY(J12)+1,J12-DAY(J12)+16)</f>
        <v>24563</v>
      </c>
      <c r="BM12" s="61">
        <f>IF(DAY(BL12)=1,BL12+15,BV12)</f>
        <v>24578</v>
      </c>
      <c r="BN12" s="62"/>
      <c r="BO12" s="63">
        <f>IF(CE12&gt;=16,CC12,IF(J13="現在",$AH$5-CE12+15,J13-CE12+15))</f>
        <v>27484</v>
      </c>
      <c r="BP12" s="63">
        <f>IF(DAY(BO12)=15,BO12-DAY(BO12),BO12-DAY(BO12)+15)</f>
        <v>27468</v>
      </c>
      <c r="BQ12" s="62"/>
      <c r="BR12" s="62"/>
      <c r="BS12" s="60">
        <f>YEAR(J12)</f>
        <v>1967</v>
      </c>
      <c r="BT12" s="64">
        <f>MONTH(J12)+1</f>
        <v>5</v>
      </c>
      <c r="BU12" s="65" t="str">
        <f>CONCATENATE(BS12,"/",BT12,"/",1)</f>
        <v>1967/5/1</v>
      </c>
      <c r="BV12" s="65">
        <f>BU12+1-1</f>
        <v>24593</v>
      </c>
      <c r="BW12" s="65">
        <f>BU12-1</f>
        <v>24592</v>
      </c>
      <c r="BX12" s="60">
        <f>DAY(BW12)</f>
        <v>30</v>
      </c>
      <c r="BY12" s="60">
        <f>DAY(J12)</f>
        <v>1</v>
      </c>
      <c r="BZ12" s="60">
        <f>YEAR(BJ12)</f>
        <v>1975</v>
      </c>
      <c r="CA12" s="64">
        <f>IF(MONTH(BJ12)=12,MONTH(BJ12)-12+1,MONTH(BJ12)+1)</f>
        <v>4</v>
      </c>
      <c r="CB12" s="65" t="str">
        <f>IF(CA12=1,CONCATENATE(BZ12+1,"/",CA12,"/",1),CONCATENATE(BZ12,"/",CA12,"/",1))</f>
        <v>1975/4/1</v>
      </c>
      <c r="CC12" s="65">
        <f>CB12-1</f>
        <v>27484</v>
      </c>
      <c r="CD12" s="60">
        <f>DAY(CC12)</f>
        <v>31</v>
      </c>
      <c r="CE12" s="60">
        <f>DAY(BJ12)</f>
        <v>31</v>
      </c>
    </row>
    <row r="13" spans="1:83" ht="12.75" customHeight="1">
      <c r="A13" s="536"/>
      <c r="B13" s="522"/>
      <c r="C13" s="523"/>
      <c r="D13" s="523"/>
      <c r="E13" s="523"/>
      <c r="F13" s="523"/>
      <c r="G13" s="524"/>
      <c r="H13" s="3" t="s">
        <v>22</v>
      </c>
      <c r="I13" s="3"/>
      <c r="J13" s="144">
        <v>27484</v>
      </c>
      <c r="K13" s="535"/>
      <c r="L13" s="528"/>
      <c r="M13" s="535"/>
      <c r="N13" s="10"/>
      <c r="O13" s="6"/>
      <c r="P13" s="6"/>
      <c r="Q13" s="6" t="s">
        <v>71</v>
      </c>
      <c r="R13" s="6" t="s">
        <v>71</v>
      </c>
      <c r="S13" s="6" t="s">
        <v>71</v>
      </c>
      <c r="T13" s="6" t="s">
        <v>71</v>
      </c>
      <c r="U13" s="6" t="s">
        <v>71</v>
      </c>
      <c r="V13" s="6" t="s">
        <v>71</v>
      </c>
      <c r="W13" s="6" t="s">
        <v>71</v>
      </c>
      <c r="X13" s="6" t="s">
        <v>71</v>
      </c>
      <c r="Y13" s="6" t="s">
        <v>71</v>
      </c>
      <c r="Z13" s="6" t="s">
        <v>71</v>
      </c>
      <c r="AA13" s="6" t="s">
        <v>71</v>
      </c>
      <c r="AB13" s="6" t="s">
        <v>71</v>
      </c>
      <c r="AC13" s="66"/>
      <c r="AD13" s="59"/>
      <c r="AE13" s="59"/>
      <c r="AF13" s="67"/>
      <c r="AG13" s="540"/>
      <c r="AH13" s="542"/>
      <c r="AI13" s="169" t="s">
        <v>56</v>
      </c>
      <c r="AJ13" s="47" t="s">
        <v>17</v>
      </c>
      <c r="AK13" s="49"/>
      <c r="AL13" s="49"/>
      <c r="AM13" s="50"/>
      <c r="AN13" s="51"/>
      <c r="AO13" s="52"/>
      <c r="AP13" s="53"/>
      <c r="AQ13" s="54"/>
      <c r="AR13" s="54"/>
      <c r="AS13" s="55"/>
      <c r="AT13" s="51"/>
      <c r="AU13" s="52"/>
      <c r="AV13" s="53"/>
      <c r="AW13" s="54"/>
      <c r="AX13" s="54"/>
      <c r="AY13" s="55"/>
      <c r="AZ13" s="51"/>
      <c r="BA13" s="52"/>
      <c r="BB13" s="52"/>
      <c r="BC13" s="54"/>
      <c r="BD13" s="54"/>
      <c r="BE13" s="55"/>
      <c r="BF13" s="51"/>
      <c r="BG13" s="52"/>
      <c r="BH13" s="53"/>
      <c r="BI13" s="52"/>
      <c r="BJ13" s="59"/>
      <c r="BL13" s="61"/>
      <c r="BM13" s="61"/>
      <c r="BN13" s="62"/>
      <c r="BO13" s="63"/>
      <c r="BP13" s="63"/>
      <c r="BQ13" s="62"/>
      <c r="BR13" s="62"/>
      <c r="BT13" s="64"/>
      <c r="BU13" s="65"/>
      <c r="BV13" s="65"/>
      <c r="BW13" s="65"/>
      <c r="CA13" s="64"/>
      <c r="CB13" s="65"/>
      <c r="CC13" s="65"/>
    </row>
    <row r="14" spans="1:83" ht="12.75" customHeight="1">
      <c r="A14" s="518"/>
      <c r="B14" s="299" t="s">
        <v>198</v>
      </c>
      <c r="C14" s="520"/>
      <c r="D14" s="520"/>
      <c r="E14" s="520"/>
      <c r="F14" s="520"/>
      <c r="G14" s="521"/>
      <c r="H14" s="2" t="s">
        <v>21</v>
      </c>
      <c r="I14" s="9"/>
      <c r="J14" s="145">
        <v>27485</v>
      </c>
      <c r="K14" s="534">
        <f>IF($J14&lt;&gt;"",IF($AG14="0-",AQ14,IF($AG14="+0",AW14,IF($AG14="+-",BC14,AK14))),"")</f>
        <v>18</v>
      </c>
      <c r="L14" s="527">
        <f>IF($J14&lt;&gt;"",IF($AG14="0-",AR14,IF($AG14="+0",AX14,IF($AG14="+-",BD14,AL14))),"")</f>
        <v>2</v>
      </c>
      <c r="M14" s="534">
        <f>IF($J14&lt;&gt;"",IF($AG14="0-",AS14,IF($AG14="+0",AY14,IF($AG14="+-",BE14,AM14))),"")</f>
        <v>0</v>
      </c>
      <c r="N14" s="10"/>
      <c r="O14" s="6"/>
      <c r="P14" s="6"/>
      <c r="Q14" s="6"/>
      <c r="R14" s="6"/>
      <c r="T14" s="6"/>
      <c r="U14" s="59"/>
      <c r="V14" s="59"/>
      <c r="W14" s="59"/>
      <c r="X14" s="59"/>
      <c r="Y14" s="6"/>
      <c r="Z14" s="6"/>
      <c r="AA14" s="6"/>
      <c r="AB14" s="59"/>
      <c r="AC14" s="66"/>
      <c r="AD14" s="59"/>
      <c r="AE14" s="59"/>
      <c r="AF14" s="67"/>
      <c r="AG14" s="539"/>
      <c r="AH14" s="541" t="str">
        <f>IF(AG14&lt;&gt;"",VLOOKUP(AG14,$AI$12:$AJ$15,2),"")</f>
        <v/>
      </c>
      <c r="AI14" s="169" t="s">
        <v>58</v>
      </c>
      <c r="AJ14" s="47" t="s">
        <v>16</v>
      </c>
      <c r="AK14" s="54">
        <f>IF(AO14&gt;=12,DATEDIF(BL14,BO14,"y")+1,DATEDIF(BL14,BO14,"y"))</f>
        <v>18</v>
      </c>
      <c r="AL14" s="54">
        <f>IF(AO14&gt;=12,AO14-12,AO14)</f>
        <v>2</v>
      </c>
      <c r="AM14" s="55">
        <f>IF(AP14&lt;=15,"半",0)</f>
        <v>0</v>
      </c>
      <c r="AN14" s="51">
        <f>DATEDIF(BL14,BO14,"y")</f>
        <v>18</v>
      </c>
      <c r="AO14" s="52">
        <f>IF(AP14&gt;=16,DATEDIF(BL14,BO14,"ym")+1,DATEDIF(BL14,BO14,"ym"))</f>
        <v>2</v>
      </c>
      <c r="AP14" s="53">
        <f>DATEDIF(BL14,BO14,"md")</f>
        <v>30</v>
      </c>
      <c r="AQ14" s="54">
        <f>IF(AU14&gt;=12,DATEDIF(BL14,BP14,"y")+1,DATEDIF(BL14,BP14,"y"))</f>
        <v>18</v>
      </c>
      <c r="AR14" s="54">
        <f>IF(AU14&gt;=12,AU14-12,AU14)</f>
        <v>1</v>
      </c>
      <c r="AS14" s="55" t="str">
        <f>IF(AV14&lt;=15,"半",0)</f>
        <v>半</v>
      </c>
      <c r="AT14" s="51">
        <f>DATEDIF(BL14,BP14,"y")</f>
        <v>18</v>
      </c>
      <c r="AU14" s="52">
        <f>IF(AV14&gt;=16,DATEDIF(BL14,BP14,"ym")+1,DATEDIF(BL14,BP14,"ym"))</f>
        <v>1</v>
      </c>
      <c r="AV14" s="53">
        <f>DATEDIF(BL14,BP14,"md")</f>
        <v>14</v>
      </c>
      <c r="AW14" s="54">
        <f>IF(BA14&gt;=12,DATEDIF(BM14,BO14,"y")+1,DATEDIF(BM14,BO14,"y"))</f>
        <v>18</v>
      </c>
      <c r="AX14" s="54">
        <f>IF(BA14&gt;=12,BA14-12,BA14)</f>
        <v>1</v>
      </c>
      <c r="AY14" s="55" t="str">
        <f>IF(BB14&lt;=15,"半",0)</f>
        <v>半</v>
      </c>
      <c r="AZ14" s="51">
        <f>DATEDIF(BM14,BO14,"y")</f>
        <v>18</v>
      </c>
      <c r="BA14" s="52">
        <f>IF(BB14&gt;=16,DATEDIF(BM14,BO14,"ym")+1,DATEDIF(BM14,BO14,"ym"))</f>
        <v>1</v>
      </c>
      <c r="BB14" s="52">
        <f>DATEDIF(BM14,BO14,"md")</f>
        <v>15</v>
      </c>
      <c r="BC14" s="54">
        <f>IF(BG14&gt;=12,DATEDIF(BM14,BP14,"y")+1,DATEDIF(BM14,BP14,"y"))</f>
        <v>18</v>
      </c>
      <c r="BD14" s="54">
        <f>IF(BG14&gt;=12,BG14-12,BG14)</f>
        <v>1</v>
      </c>
      <c r="BE14" s="55">
        <f>IF(BH14&lt;=15,"半",0)</f>
        <v>0</v>
      </c>
      <c r="BF14" s="51">
        <f>DATEDIF(BM14,BP14,"y")</f>
        <v>18</v>
      </c>
      <c r="BG14" s="52">
        <f>IF(BH14&gt;=16,DATEDIF(BM14,BP14,"ym")+1,DATEDIF(BM14,BP14,"ym"))</f>
        <v>1</v>
      </c>
      <c r="BH14" s="53">
        <f>DATEDIF(BM14,BP14,"md")</f>
        <v>29</v>
      </c>
      <c r="BI14" s="52"/>
      <c r="BJ14" s="59">
        <f>IF(J15="現在",$AH$5,J15)</f>
        <v>34120</v>
      </c>
      <c r="BK14" s="52">
        <v>1</v>
      </c>
      <c r="BL14" s="61">
        <f>IF(DAY(J14)&lt;=15,J14-DAY(J14)+1,J14-DAY(J14)+16)</f>
        <v>27485</v>
      </c>
      <c r="BM14" s="61">
        <f>IF(DAY(BL14)=1,BL14+15,BV14)</f>
        <v>27500</v>
      </c>
      <c r="BN14" s="62"/>
      <c r="BO14" s="63">
        <f>IF(CE14&gt;=16,CC14,IF(J15="現在",$AH$5-CE14+15,J15-CE14+15))</f>
        <v>34120</v>
      </c>
      <c r="BP14" s="63">
        <f>IF(DAY(BO14)=15,BO14-DAY(BO14),BO14-DAY(BO14)+15)</f>
        <v>34104</v>
      </c>
      <c r="BQ14" s="62"/>
      <c r="BR14" s="62"/>
      <c r="BS14" s="60">
        <f>YEAR(J14)</f>
        <v>1975</v>
      </c>
      <c r="BT14" s="64">
        <f>MONTH(J14)+1</f>
        <v>5</v>
      </c>
      <c r="BU14" s="65" t="str">
        <f>CONCATENATE(BS14,"/",BT14,"/",1)</f>
        <v>1975/5/1</v>
      </c>
      <c r="BV14" s="65">
        <f>BU14+1-1</f>
        <v>27515</v>
      </c>
      <c r="BW14" s="65">
        <f>BU14-1</f>
        <v>27514</v>
      </c>
      <c r="BX14" s="60">
        <f>DAY(BW14)</f>
        <v>30</v>
      </c>
      <c r="BY14" s="60">
        <f>DAY(J14)</f>
        <v>1</v>
      </c>
      <c r="BZ14" s="60">
        <f>YEAR(BJ14)</f>
        <v>1993</v>
      </c>
      <c r="CA14" s="64">
        <f>IF(MONTH(BJ14)=12,MONTH(BJ14)-12+1,MONTH(BJ14)+1)</f>
        <v>6</v>
      </c>
      <c r="CB14" s="65" t="str">
        <f>IF(CA14=1,CONCATENATE(BZ14+1,"/",CA14,"/",1),CONCATENATE(BZ14,"/",CA14,"/",1))</f>
        <v>1993/6/1</v>
      </c>
      <c r="CC14" s="65">
        <f>CB14-1</f>
        <v>34120</v>
      </c>
      <c r="CD14" s="60">
        <f>DAY(CC14)</f>
        <v>31</v>
      </c>
      <c r="CE14" s="60">
        <f>DAY(BJ14)</f>
        <v>31</v>
      </c>
    </row>
    <row r="15" spans="1:83" ht="12.75" customHeight="1">
      <c r="A15" s="536"/>
      <c r="B15" s="522"/>
      <c r="C15" s="523"/>
      <c r="D15" s="523"/>
      <c r="E15" s="523"/>
      <c r="F15" s="523"/>
      <c r="G15" s="524"/>
      <c r="H15" s="3" t="s">
        <v>22</v>
      </c>
      <c r="I15" s="3"/>
      <c r="J15" s="144">
        <v>34120</v>
      </c>
      <c r="K15" s="535"/>
      <c r="L15" s="528"/>
      <c r="M15" s="535"/>
      <c r="N15" s="10"/>
      <c r="O15" s="6"/>
      <c r="P15" s="6"/>
      <c r="Q15" s="6"/>
      <c r="R15" s="6"/>
      <c r="S15" s="6"/>
      <c r="T15" s="6"/>
      <c r="U15" s="59"/>
      <c r="V15" s="59"/>
      <c r="W15" s="59"/>
      <c r="X15" s="59"/>
      <c r="Y15" s="6"/>
      <c r="Z15" s="6"/>
      <c r="AA15" s="6"/>
      <c r="AB15" s="59"/>
      <c r="AC15" s="66"/>
      <c r="AD15" s="59"/>
      <c r="AE15" s="59"/>
      <c r="AF15" s="67"/>
      <c r="AG15" s="545"/>
      <c r="AH15" s="542"/>
      <c r="AI15" s="169" t="s">
        <v>59</v>
      </c>
      <c r="AJ15" s="47" t="s">
        <v>15</v>
      </c>
      <c r="AK15" s="54"/>
      <c r="AL15" s="54"/>
      <c r="AM15" s="55"/>
      <c r="AN15" s="51"/>
      <c r="AO15" s="52"/>
      <c r="AP15" s="53"/>
      <c r="AQ15" s="54"/>
      <c r="AR15" s="54"/>
      <c r="AS15" s="55"/>
      <c r="AT15" s="51"/>
      <c r="AU15" s="52"/>
      <c r="AV15" s="53"/>
      <c r="AW15" s="54"/>
      <c r="AX15" s="54"/>
      <c r="AY15" s="55"/>
      <c r="AZ15" s="51"/>
      <c r="BA15" s="52"/>
      <c r="BB15" s="52"/>
      <c r="BC15" s="54"/>
      <c r="BD15" s="54"/>
      <c r="BE15" s="55"/>
      <c r="BF15" s="51"/>
      <c r="BG15" s="52"/>
      <c r="BH15" s="53"/>
      <c r="BI15" s="52"/>
      <c r="BJ15" s="59"/>
      <c r="BK15" s="52"/>
      <c r="BL15" s="61"/>
      <c r="BM15" s="61"/>
      <c r="BN15" s="62"/>
      <c r="BO15" s="63" t="s">
        <v>101</v>
      </c>
      <c r="BP15" s="63"/>
      <c r="BQ15" s="62"/>
      <c r="BR15" s="62"/>
      <c r="BT15" s="64"/>
      <c r="BU15" s="65"/>
      <c r="BV15" s="65"/>
      <c r="BW15" s="65"/>
      <c r="CA15" s="64"/>
      <c r="CB15" s="65"/>
      <c r="CC15" s="65"/>
    </row>
    <row r="16" spans="1:83" ht="12.75" customHeight="1">
      <c r="A16" s="518"/>
      <c r="B16" s="299" t="s">
        <v>199</v>
      </c>
      <c r="C16" s="300"/>
      <c r="D16" s="300"/>
      <c r="E16" s="300"/>
      <c r="F16" s="300"/>
      <c r="G16" s="301"/>
      <c r="H16" s="2" t="s">
        <v>21</v>
      </c>
      <c r="I16" s="9"/>
      <c r="J16" s="145">
        <v>34121</v>
      </c>
      <c r="K16" s="534">
        <f>IF($J16&lt;&gt;"",IF($AG16="0-",AQ16,IF($AG16="+0",AW16,IF($AG16="+-",BC16,AK16))),"")</f>
        <v>4</v>
      </c>
      <c r="L16" s="527">
        <f>IF($J16&lt;&gt;"",IF($AG16="0-",AR16,IF($AG16="+0",AX16,IF($AG16="+-",BD16,AL16))),"")</f>
        <v>11</v>
      </c>
      <c r="M16" s="534" t="str">
        <f>IF($J16&lt;&gt;"",IF($AG16="0-",AS16,IF($AG16="+0",AY16,IF($AG16="+-",BE16,AM16))),"")</f>
        <v>半</v>
      </c>
      <c r="N16" s="10"/>
      <c r="O16" s="6"/>
      <c r="P16" s="6"/>
      <c r="Q16" s="6"/>
      <c r="R16" s="6"/>
      <c r="S16" s="6"/>
      <c r="T16" s="6"/>
      <c r="U16" s="59"/>
      <c r="V16" s="59"/>
      <c r="W16" s="59"/>
      <c r="X16" s="59"/>
      <c r="Y16" s="6"/>
      <c r="Z16" s="6"/>
      <c r="AA16" s="6"/>
      <c r="AB16" s="59"/>
      <c r="AC16" s="66"/>
      <c r="AD16" s="59"/>
      <c r="AE16" s="59"/>
      <c r="AF16" s="67"/>
      <c r="AG16" s="539" t="s">
        <v>201</v>
      </c>
      <c r="AH16" s="541" t="str">
        <f>IF(AG16&lt;&gt;"",VLOOKUP(AG16,$AI$12:$AJ$15,2),"")</f>
        <v>至が半月前</v>
      </c>
      <c r="AI16" s="25"/>
      <c r="AJ16" s="25"/>
      <c r="AK16" s="54">
        <f>IF(AO16&gt;=12,DATEDIF(BL16,BO16,"y")+1,DATEDIF(BL16,BO16,"y"))</f>
        <v>5</v>
      </c>
      <c r="AL16" s="54">
        <f>IF(AO16&gt;=12,AO16-12,AO16)</f>
        <v>0</v>
      </c>
      <c r="AM16" s="55">
        <f>IF(AP16&lt;=15,"半",0)</f>
        <v>0</v>
      </c>
      <c r="AN16" s="51">
        <f>DATEDIF(BL16,BO16,"y")</f>
        <v>4</v>
      </c>
      <c r="AO16" s="52">
        <f>IF(AP16&gt;=16,DATEDIF(BL16,BO16,"ym")+1,DATEDIF(BL16,BO16,"ym"))</f>
        <v>12</v>
      </c>
      <c r="AP16" s="53">
        <f>DATEDIF(BL16,BO16,"md")</f>
        <v>30</v>
      </c>
      <c r="AQ16" s="54">
        <f>IF(AU16&gt;=12,DATEDIF(BL16,BP16,"y")+1,DATEDIF(BL16,BP16,"y"))</f>
        <v>4</v>
      </c>
      <c r="AR16" s="54">
        <f>IF(AU16&gt;=12,AU16-12,AU16)</f>
        <v>11</v>
      </c>
      <c r="AS16" s="55" t="str">
        <f>IF(AV16&lt;=15,"半",0)</f>
        <v>半</v>
      </c>
      <c r="AT16" s="51">
        <f>DATEDIF(BL16,BP16,"y")</f>
        <v>4</v>
      </c>
      <c r="AU16" s="52">
        <f>IF(AV16&gt;=16,DATEDIF(BL16,BP16,"ym")+1,DATEDIF(BL16,BP16,"ym"))</f>
        <v>11</v>
      </c>
      <c r="AV16" s="53">
        <f>DATEDIF(BL16,BP16,"md")</f>
        <v>14</v>
      </c>
      <c r="AW16" s="54">
        <f>IF(BA16&gt;=12,DATEDIF(BM16,BO16,"y")+1,DATEDIF(BM16,BO16,"y"))</f>
        <v>4</v>
      </c>
      <c r="AX16" s="54">
        <f>IF(BA16&gt;=12,BA16-12,BA16)</f>
        <v>11</v>
      </c>
      <c r="AY16" s="55" t="str">
        <f>IF(BB16&lt;=15,"半",0)</f>
        <v>半</v>
      </c>
      <c r="AZ16" s="51">
        <f>DATEDIF(BM16,BO16,"y")</f>
        <v>4</v>
      </c>
      <c r="BA16" s="52">
        <f>IF(BB16&gt;=16,DATEDIF(BM16,BO16,"ym")+1,DATEDIF(BM16,BO16,"ym"))</f>
        <v>11</v>
      </c>
      <c r="BB16" s="52">
        <f>DATEDIF(BM16,BO16,"md")</f>
        <v>15</v>
      </c>
      <c r="BC16" s="54">
        <f>IF(BG16&gt;=12,DATEDIF(BM16,BP16,"y")+1,DATEDIF(BM16,BP16,"y"))</f>
        <v>4</v>
      </c>
      <c r="BD16" s="54">
        <f>IF(BG16&gt;=12,BG16-12,BG16)</f>
        <v>11</v>
      </c>
      <c r="BE16" s="55">
        <f>IF(BH16&lt;=15,"半",0)</f>
        <v>0</v>
      </c>
      <c r="BF16" s="51">
        <f>DATEDIF(BM16,BP16,"y")</f>
        <v>4</v>
      </c>
      <c r="BG16" s="52">
        <f>IF(BH16&gt;=16,DATEDIF(BM16,BP16,"ym")+1,DATEDIF(BM16,BP16,"ym"))</f>
        <v>11</v>
      </c>
      <c r="BH16" s="53">
        <f>DATEDIF(BM16,BP16,"md")</f>
        <v>29</v>
      </c>
      <c r="BI16" s="52"/>
      <c r="BJ16" s="59">
        <f>IF(J17="現在",$AH$5,J17)</f>
        <v>35940</v>
      </c>
      <c r="BK16" s="52">
        <v>2</v>
      </c>
      <c r="BL16" s="61">
        <f>IF(DAY(J16)&lt;=15,J16-DAY(J16)+1,J16-DAY(J16)+16)</f>
        <v>34121</v>
      </c>
      <c r="BM16" s="61">
        <f>IF(DAY(BL16)=1,BL16+15,BV16)</f>
        <v>34136</v>
      </c>
      <c r="BN16" s="62"/>
      <c r="BO16" s="63">
        <f>IF(CE16&gt;=16,CC16,IF(J17="現在",$AH$5-CE16+15,J17-CE16+15))</f>
        <v>35946</v>
      </c>
      <c r="BP16" s="63">
        <f>IF(DAY(BO16)=15,BO16-DAY(BO16),BO16-DAY(BO16)+15)</f>
        <v>35930</v>
      </c>
      <c r="BQ16" s="62"/>
      <c r="BR16" s="62"/>
      <c r="BS16" s="60">
        <f>YEAR(J16)</f>
        <v>1993</v>
      </c>
      <c r="BT16" s="64">
        <f>MONTH(J16)+1</f>
        <v>7</v>
      </c>
      <c r="BU16" s="65" t="str">
        <f>CONCATENATE(BS16,"/",BT16,"/",1)</f>
        <v>1993/7/1</v>
      </c>
      <c r="BV16" s="65">
        <f>BU16+1-1</f>
        <v>34151</v>
      </c>
      <c r="BW16" s="65">
        <f>BU16-1</f>
        <v>34150</v>
      </c>
      <c r="BX16" s="60">
        <f>DAY(BW16)</f>
        <v>30</v>
      </c>
      <c r="BY16" s="60">
        <f>DAY(J16)</f>
        <v>1</v>
      </c>
      <c r="BZ16" s="60">
        <f>YEAR(BJ16)</f>
        <v>1998</v>
      </c>
      <c r="CA16" s="64">
        <f>IF(MONTH(BJ16)=12,MONTH(BJ16)-12+1,MONTH(BJ16)+1)</f>
        <v>6</v>
      </c>
      <c r="CB16" s="65" t="str">
        <f>IF(CA16=1,CONCATENATE(BZ16+1,"/",CA16,"/",1),CONCATENATE(BZ16,"/",CA16,"/",1))</f>
        <v>1998/6/1</v>
      </c>
      <c r="CC16" s="65">
        <f>CB16-1</f>
        <v>35946</v>
      </c>
      <c r="CD16" s="60">
        <f>DAY(CC16)</f>
        <v>31</v>
      </c>
      <c r="CE16" s="60">
        <f>DAY(BJ16)</f>
        <v>25</v>
      </c>
    </row>
    <row r="17" spans="1:83" ht="12.75" customHeight="1">
      <c r="A17" s="536"/>
      <c r="B17" s="302"/>
      <c r="C17" s="303"/>
      <c r="D17" s="303"/>
      <c r="E17" s="303"/>
      <c r="F17" s="303"/>
      <c r="G17" s="304"/>
      <c r="H17" s="3" t="s">
        <v>22</v>
      </c>
      <c r="I17" s="3"/>
      <c r="J17" s="144">
        <v>35940</v>
      </c>
      <c r="K17" s="535"/>
      <c r="L17" s="528"/>
      <c r="M17" s="535"/>
      <c r="N17" s="10"/>
      <c r="O17" s="6"/>
      <c r="P17" s="6"/>
      <c r="Q17" s="6"/>
      <c r="R17" s="6"/>
      <c r="S17" s="6"/>
      <c r="T17" s="6"/>
      <c r="U17" s="59"/>
      <c r="V17" s="59"/>
      <c r="W17" s="59"/>
      <c r="X17" s="59"/>
      <c r="Y17" s="6"/>
      <c r="Z17" s="6"/>
      <c r="AA17" s="6"/>
      <c r="AB17" s="59"/>
      <c r="AC17" s="66"/>
      <c r="AD17" s="59"/>
      <c r="AE17" s="59"/>
      <c r="AF17" s="67"/>
      <c r="AG17" s="540"/>
      <c r="AH17" s="542"/>
      <c r="AI17"/>
      <c r="AJ17"/>
      <c r="AK17" s="54"/>
      <c r="AL17" s="54"/>
      <c r="AM17" s="55"/>
      <c r="AN17" s="51"/>
      <c r="AO17" s="52"/>
      <c r="AP17" s="53"/>
      <c r="AQ17" s="54"/>
      <c r="AR17" s="54"/>
      <c r="AS17" s="55"/>
      <c r="AT17" s="51"/>
      <c r="AU17" s="52"/>
      <c r="AV17" s="53"/>
      <c r="AW17" s="54"/>
      <c r="AX17" s="54"/>
      <c r="AY17" s="55"/>
      <c r="AZ17" s="51"/>
      <c r="BA17" s="52"/>
      <c r="BB17" s="52"/>
      <c r="BC17" s="54"/>
      <c r="BD17" s="54"/>
      <c r="BE17" s="55"/>
      <c r="BF17" s="51"/>
      <c r="BG17" s="52"/>
      <c r="BH17" s="53"/>
      <c r="BI17" s="52"/>
      <c r="BJ17" s="59"/>
      <c r="BK17" s="52"/>
      <c r="BL17" s="61"/>
      <c r="BM17" s="61"/>
      <c r="BN17" s="62"/>
      <c r="BO17" s="63" t="s">
        <v>71</v>
      </c>
      <c r="BP17" s="63"/>
      <c r="BQ17" s="62"/>
      <c r="BR17" s="62"/>
      <c r="BT17" s="64"/>
      <c r="BU17" s="65"/>
      <c r="BV17" s="65"/>
      <c r="BW17" s="65"/>
      <c r="CA17" s="64"/>
      <c r="CB17" s="65"/>
      <c r="CC17" s="65"/>
    </row>
    <row r="18" spans="1:83" ht="12.75" customHeight="1">
      <c r="A18" s="543" t="s">
        <v>158</v>
      </c>
      <c r="B18" s="299" t="s">
        <v>200</v>
      </c>
      <c r="C18" s="300"/>
      <c r="D18" s="300"/>
      <c r="E18" s="300"/>
      <c r="F18" s="300"/>
      <c r="G18" s="301"/>
      <c r="H18" s="2" t="s">
        <v>21</v>
      </c>
      <c r="I18" s="9"/>
      <c r="J18" s="145">
        <v>35941</v>
      </c>
      <c r="K18" s="534">
        <f>IF($J18&lt;&gt;"",IF($AG18="0-",AQ18,IF($AG18="+0",AW18,IF($AG18="+-",BC18,AK18))),"")</f>
        <v>27</v>
      </c>
      <c r="L18" s="527">
        <f>IF($J18&lt;&gt;"",IF($AG18="0-",AR18,IF($AG18="+0",AX18,IF($AG18="+-",BD18,AL18))),"")</f>
        <v>11</v>
      </c>
      <c r="M18" s="534" t="str">
        <f>IF($J18&lt;&gt;"",IF($AG18="0-",AS18,IF($AG18="+0",AY18,IF($AG18="+-",BE18,AM18))),"")</f>
        <v>半</v>
      </c>
      <c r="N18" s="10"/>
      <c r="O18" s="6"/>
      <c r="P18" s="6"/>
      <c r="Q18" s="6"/>
      <c r="R18" s="6"/>
      <c r="S18" s="6"/>
      <c r="T18" s="6"/>
      <c r="U18" s="59"/>
      <c r="V18" s="59"/>
      <c r="W18" s="59"/>
      <c r="X18" s="59"/>
      <c r="Y18" s="6"/>
      <c r="Z18" s="6"/>
      <c r="AA18" s="6"/>
      <c r="AB18" s="59"/>
      <c r="AC18" s="66"/>
      <c r="AD18" s="59"/>
      <c r="AE18" s="59"/>
      <c r="AF18" s="67"/>
      <c r="AG18" s="539"/>
      <c r="AH18" s="541" t="str">
        <f>IF(AG18&lt;&gt;"",VLOOKUP(AG18,$AI$12:$AJ$15,2),"")</f>
        <v/>
      </c>
      <c r="AI18"/>
      <c r="AJ18"/>
      <c r="AK18" s="54">
        <f>IF(AO18&gt;=12,DATEDIF(BL18,BO18,"y")+1,DATEDIF(BL18,BO18,"y"))</f>
        <v>27</v>
      </c>
      <c r="AL18" s="54">
        <f>IF(AO18&gt;=12,AO18-12,AO18)</f>
        <v>11</v>
      </c>
      <c r="AM18" s="55" t="str">
        <f>IF(AP18&lt;=15,"半",0)</f>
        <v>半</v>
      </c>
      <c r="AN18" s="69">
        <f>DATEDIF(BL18,BO18,"y")</f>
        <v>27</v>
      </c>
      <c r="AO18" s="70">
        <f>IF(AP18&gt;=16,DATEDIF(BL18,BO18,"ym")+1,DATEDIF(BL18,BO18,"ym"))</f>
        <v>11</v>
      </c>
      <c r="AP18" s="71">
        <f>DATEDIF(BL18,BO18,"md")</f>
        <v>14</v>
      </c>
      <c r="AQ18" s="54">
        <f>IF(AU18&gt;=12,DATEDIF(BL18,BP18,"y")+1,DATEDIF(BL18,BP18,"y"))</f>
        <v>27</v>
      </c>
      <c r="AR18" s="54">
        <f>IF(AU18&gt;=12,AU18-12,AU18)</f>
        <v>11</v>
      </c>
      <c r="AS18" s="55">
        <f>IF(AV18&lt;=15,"半",0)</f>
        <v>0</v>
      </c>
      <c r="AT18" s="69">
        <f>DATEDIF(BL18,BP18,"y")</f>
        <v>27</v>
      </c>
      <c r="AU18" s="70">
        <f>IF(AV18&gt;=16,DATEDIF(BL18,BP18,"ym")+1,DATEDIF(BL18,BP18,"ym"))</f>
        <v>11</v>
      </c>
      <c r="AV18" s="71">
        <f>DATEDIF(BL18,BP18,"md")</f>
        <v>30</v>
      </c>
      <c r="AW18" s="54">
        <f>IF(BA18&gt;=12,DATEDIF(BM18,BO18,"y")+1,DATEDIF(BM18,BO18,"y"))</f>
        <v>27</v>
      </c>
      <c r="AX18" s="54">
        <f>IF(BA18&gt;=12,BA18-12,BA18)</f>
        <v>11</v>
      </c>
      <c r="AY18" s="55">
        <f>IF(BB18&lt;=15,"半",0)</f>
        <v>0</v>
      </c>
      <c r="AZ18" s="69">
        <f>DATEDIF(BM18,BO18,"y")</f>
        <v>27</v>
      </c>
      <c r="BA18" s="70">
        <f>IF(BB18&gt;=16,DATEDIF(BM18,BO18,"ym")+1,DATEDIF(BM18,BO18,"ym"))</f>
        <v>11</v>
      </c>
      <c r="BB18" s="70">
        <f>DATEDIF(BM18,BO18,"md")</f>
        <v>29</v>
      </c>
      <c r="BC18" s="54">
        <f>IF(BG18&gt;=12,DATEDIF(BM18,BP18,"y")+1,DATEDIF(BM18,BP18,"y"))</f>
        <v>27</v>
      </c>
      <c r="BD18" s="54">
        <f>IF(BG18&gt;=12,BG18-12,BG18)</f>
        <v>10</v>
      </c>
      <c r="BE18" s="55" t="str">
        <f>IF(BH18&lt;=15,"半",0)</f>
        <v>半</v>
      </c>
      <c r="BF18" s="69">
        <f>DATEDIF(BM18,BP18,"y")</f>
        <v>27</v>
      </c>
      <c r="BG18" s="70">
        <f>IF(BH18&gt;=16,DATEDIF(BM18,BP18,"ym")+1,DATEDIF(BM18,BP18,"ym"))</f>
        <v>10</v>
      </c>
      <c r="BH18" s="71">
        <f>DATEDIF(BM18,BP18,"md")</f>
        <v>14</v>
      </c>
      <c r="BI18" s="52"/>
      <c r="BJ18" s="59">
        <f>IF(J19="現在",$AH$5,J19)</f>
        <v>46141</v>
      </c>
      <c r="BK18" s="52">
        <v>0</v>
      </c>
      <c r="BL18" s="61">
        <f>IF(DAY(J18)&lt;=15,J18-DAY(J18)+1,J18-DAY(J18)+16)</f>
        <v>35931</v>
      </c>
      <c r="BM18" s="61">
        <f>IF(DAY(BL18)=1,BL18+15,BV18)</f>
        <v>35947</v>
      </c>
      <c r="BN18" s="62"/>
      <c r="BO18" s="63">
        <f>IF(CE18&gt;=16,CC18,IF(J19="現在",$AH$5-CE18+15,J19-CE18+15))</f>
        <v>46142</v>
      </c>
      <c r="BP18" s="63">
        <f>IF(DAY(BO18)=15,BO18-DAY(BO18),BO18-DAY(BO18)+15)</f>
        <v>46127</v>
      </c>
      <c r="BQ18" s="62"/>
      <c r="BR18" s="62"/>
      <c r="BS18" s="60">
        <f>YEAR(J18)</f>
        <v>1998</v>
      </c>
      <c r="BT18" s="64">
        <f>MONTH(J18)+1</f>
        <v>6</v>
      </c>
      <c r="BU18" s="65" t="str">
        <f>CONCATENATE(BS18,"/",BT18,"/",1)</f>
        <v>1998/6/1</v>
      </c>
      <c r="BV18" s="65">
        <f>BU18+1-1</f>
        <v>35947</v>
      </c>
      <c r="BW18" s="65">
        <f>BU18-1</f>
        <v>35946</v>
      </c>
      <c r="BX18" s="60">
        <f>DAY(BW18)</f>
        <v>31</v>
      </c>
      <c r="BY18" s="60">
        <f>DAY(J18)</f>
        <v>26</v>
      </c>
      <c r="BZ18" s="60">
        <f>YEAR(BJ18)</f>
        <v>2026</v>
      </c>
      <c r="CA18" s="64">
        <f>IF(MONTH(BJ18)=12,MONTH(BJ18)-12+1,MONTH(BJ18)+1)</f>
        <v>5</v>
      </c>
      <c r="CB18" s="65" t="str">
        <f>IF(CA18=1,CONCATENATE(BZ18+1,"/",CA18,"/",1),CONCATENATE(BZ18,"/",CA18,"/",1))</f>
        <v>2026/5/1</v>
      </c>
      <c r="CC18" s="65">
        <f>CB18-1</f>
        <v>46142</v>
      </c>
      <c r="CD18" s="60">
        <f>DAY(CC18)</f>
        <v>30</v>
      </c>
      <c r="CE18" s="60">
        <f>DAY(BJ18)</f>
        <v>29</v>
      </c>
    </row>
    <row r="19" spans="1:83" ht="12.75" customHeight="1">
      <c r="A19" s="544"/>
      <c r="B19" s="302"/>
      <c r="C19" s="303"/>
      <c r="D19" s="303"/>
      <c r="E19" s="303"/>
      <c r="F19" s="303"/>
      <c r="G19" s="304"/>
      <c r="H19" s="3" t="s">
        <v>22</v>
      </c>
      <c r="I19" s="3"/>
      <c r="J19" s="144" t="s">
        <v>60</v>
      </c>
      <c r="K19" s="535"/>
      <c r="L19" s="528"/>
      <c r="M19" s="535"/>
      <c r="N19" s="10"/>
      <c r="O19" s="195" t="s">
        <v>208</v>
      </c>
      <c r="P19" s="6"/>
      <c r="Q19" s="6"/>
      <c r="R19" s="6"/>
      <c r="S19" s="6"/>
      <c r="T19" s="6"/>
      <c r="U19" s="59"/>
      <c r="V19" s="59"/>
      <c r="W19" s="59"/>
      <c r="X19" s="59"/>
      <c r="Y19" s="6"/>
      <c r="Z19" s="6"/>
      <c r="AA19" s="6"/>
      <c r="AB19" s="59"/>
      <c r="AC19" s="66"/>
      <c r="AD19" s="59"/>
      <c r="AE19" s="59"/>
      <c r="AF19" s="67"/>
      <c r="AG19" s="540"/>
      <c r="AH19" s="542"/>
      <c r="AI19"/>
      <c r="AJ19"/>
      <c r="AK19" s="49"/>
      <c r="AL19" s="49"/>
      <c r="AM19" s="50"/>
      <c r="AN19" s="51"/>
      <c r="AO19" s="52"/>
      <c r="AP19" s="53"/>
      <c r="AQ19" s="54"/>
      <c r="AR19" s="54"/>
      <c r="AS19" s="55"/>
      <c r="AT19" s="51"/>
      <c r="AU19" s="52"/>
      <c r="AV19" s="53"/>
      <c r="AW19" s="54"/>
      <c r="AX19" s="54"/>
      <c r="AY19" s="55"/>
      <c r="AZ19" s="51"/>
      <c r="BA19" s="52"/>
      <c r="BB19" s="52"/>
      <c r="BC19" s="54"/>
      <c r="BD19" s="54"/>
      <c r="BE19" s="55"/>
      <c r="BF19" s="51"/>
      <c r="BG19" s="52"/>
      <c r="BH19" s="53"/>
      <c r="BI19" s="52"/>
      <c r="BJ19" s="59"/>
      <c r="BK19" s="52"/>
      <c r="BL19" s="61"/>
      <c r="BM19" s="61"/>
      <c r="BN19" s="62"/>
      <c r="BO19" s="63" t="s">
        <v>71</v>
      </c>
      <c r="BP19" s="63"/>
      <c r="BQ19" s="62"/>
      <c r="BR19" s="62"/>
      <c r="BT19" s="64"/>
      <c r="BU19" s="65"/>
      <c r="BV19" s="65"/>
      <c r="BW19" s="65"/>
      <c r="CA19" s="64"/>
      <c r="CB19" s="65"/>
      <c r="CC19" s="65"/>
    </row>
    <row r="20" spans="1:83" ht="12.75" customHeight="1">
      <c r="A20" s="518"/>
      <c r="B20" s="299"/>
      <c r="C20" s="300"/>
      <c r="D20" s="300"/>
      <c r="E20" s="300"/>
      <c r="F20" s="300"/>
      <c r="G20" s="301"/>
      <c r="H20" s="2" t="s">
        <v>21</v>
      </c>
      <c r="I20" s="9"/>
      <c r="J20" s="145"/>
      <c r="K20" s="534" t="str">
        <f>IF($J20&lt;&gt;"",IF($AG20="0-",AQ20,IF($AG20="+0",AW20,IF($AG20="+-",BC20,AK20))),"")</f>
        <v/>
      </c>
      <c r="L20" s="527" t="str">
        <f>IF($J20&lt;&gt;"",IF($AG20="0-",AR20,IF($AG20="+0",AX20,IF($AG20="+-",BD20,AL20))),"")</f>
        <v/>
      </c>
      <c r="M20" s="534" t="str">
        <f>IF($J20&lt;&gt;"",IF($AG20="0-",AS20,IF($AG20="+0",AY20,IF($AG20="+-",BE20,AM20))),"")</f>
        <v/>
      </c>
      <c r="N20" s="10"/>
      <c r="O20" s="195" t="s">
        <v>217</v>
      </c>
      <c r="P20" s="6"/>
      <c r="Q20" s="6"/>
      <c r="R20" s="6"/>
      <c r="S20" s="6"/>
      <c r="T20" s="6"/>
      <c r="U20" s="59"/>
      <c r="V20" s="59"/>
      <c r="W20" s="59"/>
      <c r="X20" s="59"/>
      <c r="Y20" s="6"/>
      <c r="Z20" s="6"/>
      <c r="AA20" s="6"/>
      <c r="AB20" s="59"/>
      <c r="AC20" s="66"/>
      <c r="AD20" s="59"/>
      <c r="AE20" s="59"/>
      <c r="AF20" s="67"/>
      <c r="AG20" s="539"/>
      <c r="AH20" s="541" t="str">
        <f>IF(AG20&lt;&gt;"",VLOOKUP(AG20,$AI$12:$AJ$15,2),"")</f>
        <v/>
      </c>
      <c r="AI20"/>
      <c r="AJ20"/>
      <c r="AK20" s="49">
        <f>IF(AO20&gt;=12,DATEDIF(BL20,BO20,"y")+1,DATEDIF(BL20,BO20,"y"))</f>
        <v>0</v>
      </c>
      <c r="AL20" s="49">
        <f>IF(AO20&gt;=12,AO20-12,AO20)</f>
        <v>0</v>
      </c>
      <c r="AM20" s="50" t="str">
        <f>IF(AP20&lt;=15,"半",0)</f>
        <v>半</v>
      </c>
      <c r="AN20" s="51">
        <f>DATEDIF(BL20,BO20,"y")</f>
        <v>0</v>
      </c>
      <c r="AO20" s="52">
        <f>IF(AP20&gt;=16,DATEDIF(BL20,BO20,"ym")+1,DATEDIF(BL20,BO20,"ym"))</f>
        <v>0</v>
      </c>
      <c r="AP20" s="53">
        <f>DATEDIF(BL20,BO20,"md")</f>
        <v>14</v>
      </c>
      <c r="AQ20" s="54" t="e">
        <f>IF(AU20&gt;=12,DATEDIF(BL20,BP20,"y")+1,DATEDIF(BL20,BP20,"y"))</f>
        <v>#NUM!</v>
      </c>
      <c r="AR20" s="54" t="e">
        <f>IF(AU20&gt;=12,AU20-12,AU20)</f>
        <v>#NUM!</v>
      </c>
      <c r="AS20" s="55" t="e">
        <f>IF(AV20&lt;=15,"半",0)</f>
        <v>#NUM!</v>
      </c>
      <c r="AT20" s="56" t="e">
        <f>DATEDIF(BL20,BP20,"y")</f>
        <v>#NUM!</v>
      </c>
      <c r="AU20" s="57" t="e">
        <f>IF(AV20&gt;=16,DATEDIF(BL20,BP20,"ym")+1,DATEDIF(BL20,BP20,"ym"))</f>
        <v>#NUM!</v>
      </c>
      <c r="AV20" s="58" t="e">
        <f>DATEDIF(BL20,BP20,"md")</f>
        <v>#NUM!</v>
      </c>
      <c r="AW20" s="54" t="e">
        <f>IF(BA20&gt;=12,DATEDIF(BM20,BO20,"y")+1,DATEDIF(BM20,BO20,"y"))</f>
        <v>#NUM!</v>
      </c>
      <c r="AX20" s="54" t="e">
        <f>IF(BA20&gt;=12,BA20-12,BA20)</f>
        <v>#NUM!</v>
      </c>
      <c r="AY20" s="55" t="e">
        <f>IF(BB20&lt;=15,"半",0)</f>
        <v>#NUM!</v>
      </c>
      <c r="AZ20" s="56" t="e">
        <f>DATEDIF(BM20,BO20,"y")</f>
        <v>#NUM!</v>
      </c>
      <c r="BA20" s="57" t="e">
        <f>IF(BB20&gt;=16,DATEDIF(BM20,BO20,"ym")+1,DATEDIF(BM20,BO20,"ym"))</f>
        <v>#NUM!</v>
      </c>
      <c r="BB20" s="57" t="e">
        <f>DATEDIF(BM20,BO20,"md")</f>
        <v>#NUM!</v>
      </c>
      <c r="BC20" s="54" t="e">
        <f>IF(BG20&gt;=12,DATEDIF(BM20,BP20,"y")+1,DATEDIF(BM20,BP20,"y"))</f>
        <v>#NUM!</v>
      </c>
      <c r="BD20" s="54" t="e">
        <f>IF(BG20&gt;=12,BG20-12,BG20)</f>
        <v>#NUM!</v>
      </c>
      <c r="BE20" s="55" t="e">
        <f>IF(BH20&lt;=15,"半",0)</f>
        <v>#NUM!</v>
      </c>
      <c r="BF20" s="56" t="e">
        <f>DATEDIF(BM20,BP20,"y")</f>
        <v>#NUM!</v>
      </c>
      <c r="BG20" s="57" t="e">
        <f>IF(BH20&gt;=16,DATEDIF(BM20,BP20,"ym")+1,DATEDIF(BM20,BP20,"ym"))</f>
        <v>#NUM!</v>
      </c>
      <c r="BH20" s="58" t="e">
        <f>DATEDIF(BM20,BP20,"md")</f>
        <v>#NUM!</v>
      </c>
      <c r="BI20" s="52"/>
      <c r="BJ20" s="59">
        <f>IF(J21="現在",$AH$5,J21)</f>
        <v>0</v>
      </c>
      <c r="BK20" s="60">
        <v>0</v>
      </c>
      <c r="BL20" s="61">
        <f>IF(DAY(J20)&lt;=15,J20-DAY(J20)+1,J20-DAY(J20)+16)</f>
        <v>1</v>
      </c>
      <c r="BM20" s="61">
        <f>IF(DAY(BL20)=1,BL20+15,BV20)</f>
        <v>16</v>
      </c>
      <c r="BN20" s="62"/>
      <c r="BO20" s="63">
        <f>IF(CE20&gt;=16,CC20,IF(J21="現在",$AH$5-CE20+15,J21-CE20+15))</f>
        <v>15</v>
      </c>
      <c r="BP20" s="63">
        <f>IF(DAY(BO20)=15,BO20-DAY(BO20),BO20-DAY(BO20)+15)</f>
        <v>0</v>
      </c>
      <c r="BQ20" s="62"/>
      <c r="BR20" s="62"/>
      <c r="BS20" s="60">
        <f>YEAR(J20)</f>
        <v>1900</v>
      </c>
      <c r="BT20" s="64">
        <f>MONTH(J20)+1</f>
        <v>2</v>
      </c>
      <c r="BU20" s="65" t="str">
        <f>CONCATENATE(BS20,"/",BT20,"/",1)</f>
        <v>1900/2/1</v>
      </c>
      <c r="BV20" s="65">
        <f>BU20+1-1</f>
        <v>32</v>
      </c>
      <c r="BW20" s="65">
        <f>BU20-1</f>
        <v>31</v>
      </c>
      <c r="BX20" s="60">
        <f>DAY(BW20)</f>
        <v>31</v>
      </c>
      <c r="BY20" s="60">
        <f>DAY(J20)</f>
        <v>0</v>
      </c>
      <c r="BZ20" s="60">
        <f>YEAR(BJ20)</f>
        <v>1900</v>
      </c>
      <c r="CA20" s="64">
        <f>IF(MONTH(BJ20)=12,MONTH(BJ20)-12+1,MONTH(BJ20)+1)</f>
        <v>2</v>
      </c>
      <c r="CB20" s="65" t="str">
        <f>IF(CA20=1,CONCATENATE(BZ20+1,"/",CA20,"/",1),CONCATENATE(BZ20,"/",CA20,"/",1))</f>
        <v>1900/2/1</v>
      </c>
      <c r="CC20" s="65">
        <f>CB20-1</f>
        <v>31</v>
      </c>
      <c r="CD20" s="60">
        <f>DAY(CC20)</f>
        <v>31</v>
      </c>
      <c r="CE20" s="60">
        <f>DAY(BJ20)</f>
        <v>0</v>
      </c>
    </row>
    <row r="21" spans="1:83" ht="12.75" customHeight="1">
      <c r="A21" s="536"/>
      <c r="B21" s="302"/>
      <c r="C21" s="303"/>
      <c r="D21" s="303"/>
      <c r="E21" s="303"/>
      <c r="F21" s="303"/>
      <c r="G21" s="304"/>
      <c r="H21" s="3" t="s">
        <v>22</v>
      </c>
      <c r="I21" s="3"/>
      <c r="J21" s="144"/>
      <c r="K21" s="535"/>
      <c r="L21" s="528"/>
      <c r="M21" s="535"/>
      <c r="N21" s="10"/>
      <c r="O21" s="195"/>
      <c r="P21" s="6"/>
      <c r="Q21" s="6"/>
      <c r="R21" s="6"/>
      <c r="S21" s="6"/>
      <c r="T21" s="6"/>
      <c r="U21" s="59"/>
      <c r="V21" s="59"/>
      <c r="W21" s="59"/>
      <c r="X21" s="59"/>
      <c r="Y21" s="6"/>
      <c r="Z21" s="6"/>
      <c r="AA21" s="6"/>
      <c r="AB21" s="59"/>
      <c r="AC21" s="66"/>
      <c r="AD21" s="59"/>
      <c r="AE21" s="59"/>
      <c r="AF21" s="67"/>
      <c r="AG21" s="540"/>
      <c r="AH21" s="542"/>
      <c r="AI21"/>
      <c r="AJ21"/>
      <c r="AK21" s="49"/>
      <c r="AL21" s="49"/>
      <c r="AM21" s="50"/>
      <c r="AN21" s="51"/>
      <c r="AO21" s="52"/>
      <c r="AP21" s="53"/>
      <c r="AQ21" s="54"/>
      <c r="AR21" s="54"/>
      <c r="AS21" s="55"/>
      <c r="AT21" s="51"/>
      <c r="AU21" s="52"/>
      <c r="AV21" s="53"/>
      <c r="AW21" s="54"/>
      <c r="AX21" s="54"/>
      <c r="AY21" s="55"/>
      <c r="AZ21" s="51"/>
      <c r="BA21" s="52"/>
      <c r="BB21" s="52"/>
      <c r="BC21" s="54"/>
      <c r="BD21" s="54"/>
      <c r="BE21" s="55"/>
      <c r="BF21" s="51"/>
      <c r="BG21" s="52"/>
      <c r="BH21" s="53"/>
      <c r="BI21" s="52"/>
      <c r="BJ21" s="59"/>
      <c r="BL21" s="61"/>
      <c r="BM21" s="61"/>
      <c r="BN21" s="62"/>
      <c r="BO21" s="63" t="s">
        <v>71</v>
      </c>
      <c r="BP21" s="63"/>
      <c r="BQ21" s="62"/>
      <c r="BR21" s="62"/>
      <c r="BT21" s="64"/>
      <c r="BU21" s="65"/>
      <c r="BV21" s="65"/>
      <c r="BW21" s="65"/>
      <c r="CA21" s="64"/>
      <c r="CB21" s="65"/>
      <c r="CC21" s="65"/>
    </row>
    <row r="22" spans="1:83" ht="12.75" customHeight="1">
      <c r="A22" s="518"/>
      <c r="B22" s="299" t="s">
        <v>206</v>
      </c>
      <c r="C22" s="300"/>
      <c r="D22" s="300"/>
      <c r="E22" s="300"/>
      <c r="F22" s="300"/>
      <c r="G22" s="301"/>
      <c r="H22" s="2" t="s">
        <v>21</v>
      </c>
      <c r="I22" s="9"/>
      <c r="J22" s="145">
        <v>35212</v>
      </c>
      <c r="K22" s="534">
        <f>IF($J22&lt;&gt;"",IF($AG22="0-",AQ22,IF($AG22="+0",AW22,IF($AG22="+-",BC22,AK22))),"")</f>
        <v>9</v>
      </c>
      <c r="L22" s="527">
        <f>IF($J22&lt;&gt;"",IF($AG22="0-",AR22,IF($AG22="+0",AX22,IF($AG22="+-",BD22,AL22))),"")</f>
        <v>0</v>
      </c>
      <c r="M22" s="534" t="str">
        <f>IF($J22&lt;&gt;"",IF($AG22="0-",AS22,IF($AG22="+0",AY22,IF($AG22="+-",BE22,AM22))),"")</f>
        <v>半</v>
      </c>
      <c r="N22" s="10"/>
      <c r="O22" s="195" t="s">
        <v>209</v>
      </c>
      <c r="P22" s="6"/>
      <c r="Q22" s="6"/>
      <c r="R22" s="6"/>
      <c r="S22" s="6"/>
      <c r="T22" s="6"/>
      <c r="U22" s="59"/>
      <c r="V22" s="59"/>
      <c r="W22" s="59"/>
      <c r="X22" s="59"/>
      <c r="Y22" s="6"/>
      <c r="Z22" s="6"/>
      <c r="AA22" s="6"/>
      <c r="AB22" s="59"/>
      <c r="AC22" s="66"/>
      <c r="AD22" s="59"/>
      <c r="AE22" s="59"/>
      <c r="AF22" s="67"/>
      <c r="AG22" s="539" t="s">
        <v>201</v>
      </c>
      <c r="AH22" s="541" t="str">
        <f>IF(AG22&lt;&gt;"",VLOOKUP(AG22,$AI$12:$AJ$15,2),"")</f>
        <v>至が半月前</v>
      </c>
      <c r="AI22"/>
      <c r="AJ22"/>
      <c r="AK22" s="54">
        <f>IF(AO22&gt;=12,DATEDIF(BL22,BO22,"y")+1,DATEDIF(BL22,BO22,"y"))</f>
        <v>9</v>
      </c>
      <c r="AL22" s="54">
        <f>IF(AO22&gt;=12,AO22-12,AO22)</f>
        <v>1</v>
      </c>
      <c r="AM22" s="55">
        <f>IF(AP22&lt;=15,"半",0)</f>
        <v>0</v>
      </c>
      <c r="AN22" s="51">
        <f>DATEDIF(BL22,BO22,"y")</f>
        <v>9</v>
      </c>
      <c r="AO22" s="52">
        <f>IF(AP22&gt;=16,DATEDIF(BL22,BO22,"ym")+1,DATEDIF(BL22,BO22,"ym"))</f>
        <v>1</v>
      </c>
      <c r="AP22" s="53">
        <f>DATEDIF(BL22,BO22,"md")</f>
        <v>30</v>
      </c>
      <c r="AQ22" s="54">
        <f>IF(AU22&gt;=12,DATEDIF(BL22,BP22,"y")+1,DATEDIF(BL22,BP22,"y"))</f>
        <v>9</v>
      </c>
      <c r="AR22" s="54">
        <f>IF(AU22&gt;=12,AU22-12,AU22)</f>
        <v>0</v>
      </c>
      <c r="AS22" s="55" t="str">
        <f>IF(AV22&lt;=15,"半",0)</f>
        <v>半</v>
      </c>
      <c r="AT22" s="51">
        <f>DATEDIF(BL22,BP22,"y")</f>
        <v>9</v>
      </c>
      <c r="AU22" s="52">
        <f>IF(AV22&gt;=16,DATEDIF(BL22,BP22,"ym")+1,DATEDIF(BL22,BP22,"ym"))</f>
        <v>0</v>
      </c>
      <c r="AV22" s="53">
        <f>DATEDIF(BL22,BP22,"md")</f>
        <v>15</v>
      </c>
      <c r="AW22" s="54">
        <f>IF(BA22&gt;=12,DATEDIF(BM22,BO22,"y")+1,DATEDIF(BM22,BO22,"y"))</f>
        <v>9</v>
      </c>
      <c r="AX22" s="54">
        <f>IF(BA22&gt;=12,BA22-12,BA22)</f>
        <v>0</v>
      </c>
      <c r="AY22" s="55" t="str">
        <f>IF(BB22&lt;=15,"半",0)</f>
        <v>半</v>
      </c>
      <c r="AZ22" s="51">
        <f>DATEDIF(BM22,BO22,"y")</f>
        <v>9</v>
      </c>
      <c r="BA22" s="52">
        <f>IF(BB22&gt;=16,DATEDIF(BM22,BO22,"ym")+1,DATEDIF(BM22,BO22,"ym"))</f>
        <v>0</v>
      </c>
      <c r="BB22" s="52">
        <f>DATEDIF(BM22,BO22,"md")</f>
        <v>14</v>
      </c>
      <c r="BC22" s="54">
        <f>IF(BG22&gt;=12,DATEDIF(BM22,BP22,"y")+1,DATEDIF(BM22,BP22,"y"))</f>
        <v>9</v>
      </c>
      <c r="BD22" s="54">
        <f>IF(BG22&gt;=12,BG22-12,BG22)</f>
        <v>0</v>
      </c>
      <c r="BE22" s="55">
        <f>IF(BH22&lt;=15,"半",0)</f>
        <v>0</v>
      </c>
      <c r="BF22" s="51">
        <f>DATEDIF(BM22,BP22,"y")</f>
        <v>8</v>
      </c>
      <c r="BG22" s="52">
        <f>IF(BH22&gt;=16,DATEDIF(BM22,BP22,"ym")+1,DATEDIF(BM22,BP22,"ym"))</f>
        <v>12</v>
      </c>
      <c r="BH22" s="53">
        <f>DATEDIF(BM22,BP22,"md")</f>
        <v>30</v>
      </c>
      <c r="BI22" s="52"/>
      <c r="BJ22" s="59">
        <f>IF(J23="現在",$AH$5,J23)</f>
        <v>38516</v>
      </c>
      <c r="BK22" s="52">
        <v>1</v>
      </c>
      <c r="BL22" s="61">
        <f>IF(DAY(J22)&lt;=15,J22-DAY(J22)+1,J22-DAY(J22)+16)</f>
        <v>35201</v>
      </c>
      <c r="BM22" s="61">
        <f>IF(DAY(BL22)=1,BL22+15,BV22)</f>
        <v>35217</v>
      </c>
      <c r="BN22" s="62"/>
      <c r="BO22" s="63">
        <f>IF(CE22&gt;=16,CC22,IF(J23="現在",$AH$5-CE22+15,J23-CE22+15))</f>
        <v>38518</v>
      </c>
      <c r="BP22" s="63">
        <f>IF(DAY(BO22)=15,BO22-DAY(BO22),BO22-DAY(BO22)+15)</f>
        <v>38503</v>
      </c>
      <c r="BQ22" s="62"/>
      <c r="BR22" s="62"/>
      <c r="BS22" s="60">
        <f>YEAR(J22)</f>
        <v>1996</v>
      </c>
      <c r="BT22" s="64">
        <f>MONTH(J22)+1</f>
        <v>6</v>
      </c>
      <c r="BU22" s="65" t="str">
        <f>CONCATENATE(BS22,"/",BT22,"/",1)</f>
        <v>1996/6/1</v>
      </c>
      <c r="BV22" s="65">
        <f>BU22+1-1</f>
        <v>35217</v>
      </c>
      <c r="BW22" s="65">
        <f>BU22-1</f>
        <v>35216</v>
      </c>
      <c r="BX22" s="60">
        <f>DAY(BW22)</f>
        <v>31</v>
      </c>
      <c r="BY22" s="60">
        <f>DAY(J22)</f>
        <v>27</v>
      </c>
      <c r="BZ22" s="60">
        <f>YEAR(BJ22)</f>
        <v>2005</v>
      </c>
      <c r="CA22" s="64">
        <f>IF(MONTH(BJ22)=12,MONTH(BJ22)-12+1,MONTH(BJ22)+1)</f>
        <v>7</v>
      </c>
      <c r="CB22" s="65" t="str">
        <f>IF(CA22=1,CONCATENATE(BZ22+1,"/",CA22,"/",1),CONCATENATE(BZ22,"/",CA22,"/",1))</f>
        <v>2005/7/1</v>
      </c>
      <c r="CC22" s="65">
        <f>CB22-1</f>
        <v>38533</v>
      </c>
      <c r="CD22" s="60">
        <f>DAY(CC22)</f>
        <v>30</v>
      </c>
      <c r="CE22" s="60">
        <f>DAY(BJ22)</f>
        <v>13</v>
      </c>
    </row>
    <row r="23" spans="1:83" ht="12.75" customHeight="1">
      <c r="A23" s="536"/>
      <c r="B23" s="302"/>
      <c r="C23" s="303"/>
      <c r="D23" s="303"/>
      <c r="E23" s="303"/>
      <c r="F23" s="303"/>
      <c r="G23" s="304"/>
      <c r="H23" s="3" t="s">
        <v>22</v>
      </c>
      <c r="I23" s="3"/>
      <c r="J23" s="144">
        <v>38516</v>
      </c>
      <c r="K23" s="535"/>
      <c r="L23" s="528"/>
      <c r="M23" s="535"/>
      <c r="N23" s="10"/>
      <c r="O23" s="195" t="s">
        <v>210</v>
      </c>
      <c r="P23" s="6"/>
      <c r="Q23" s="6"/>
      <c r="R23" s="6"/>
      <c r="S23" s="6"/>
      <c r="T23" s="6"/>
      <c r="U23" s="59"/>
      <c r="V23" s="59"/>
      <c r="W23" s="59"/>
      <c r="X23" s="59"/>
      <c r="Y23" s="6"/>
      <c r="Z23" s="6"/>
      <c r="AA23" s="6"/>
      <c r="AB23" s="59"/>
      <c r="AC23" s="66"/>
      <c r="AD23" s="59"/>
      <c r="AE23" s="59"/>
      <c r="AF23" s="67"/>
      <c r="AG23" s="540"/>
      <c r="AH23" s="542"/>
      <c r="AI23"/>
      <c r="AJ23"/>
      <c r="AK23" s="54"/>
      <c r="AL23" s="54"/>
      <c r="AM23" s="55"/>
      <c r="AN23" s="51"/>
      <c r="AO23" s="52"/>
      <c r="AP23" s="53"/>
      <c r="AQ23" s="54"/>
      <c r="AR23" s="54"/>
      <c r="AS23" s="55"/>
      <c r="AT23" s="51"/>
      <c r="AU23" s="52"/>
      <c r="AV23" s="53"/>
      <c r="AW23" s="54"/>
      <c r="AX23" s="54"/>
      <c r="AY23" s="55"/>
      <c r="AZ23" s="51"/>
      <c r="BA23" s="52"/>
      <c r="BB23" s="52"/>
      <c r="BC23" s="54"/>
      <c r="BD23" s="54"/>
      <c r="BE23" s="55"/>
      <c r="BF23" s="51"/>
      <c r="BG23" s="52"/>
      <c r="BH23" s="53"/>
      <c r="BI23" s="52"/>
      <c r="BJ23" s="59"/>
      <c r="BK23" s="52"/>
      <c r="BL23" s="61"/>
      <c r="BM23" s="61"/>
      <c r="BN23" s="62"/>
      <c r="BO23" s="63" t="s">
        <v>71</v>
      </c>
      <c r="BP23" s="63"/>
      <c r="BQ23" s="62"/>
      <c r="BR23" s="62"/>
      <c r="BT23" s="64"/>
      <c r="BU23" s="65"/>
      <c r="BV23" s="65"/>
      <c r="BW23" s="65"/>
      <c r="CA23" s="64"/>
      <c r="CB23" s="65"/>
      <c r="CC23" s="65"/>
    </row>
    <row r="24" spans="1:83" ht="12.75" customHeight="1">
      <c r="A24" s="305"/>
      <c r="B24" s="299" t="s">
        <v>203</v>
      </c>
      <c r="C24" s="300"/>
      <c r="D24" s="300"/>
      <c r="E24" s="300"/>
      <c r="F24" s="300"/>
      <c r="G24" s="301"/>
      <c r="H24" s="2" t="s">
        <v>21</v>
      </c>
      <c r="I24" s="9"/>
      <c r="J24" s="145">
        <v>38517</v>
      </c>
      <c r="K24" s="534">
        <f>IF($J24&lt;&gt;"",IF($AG24="0-",AQ24,IF($AG24="+0",AW24,IF($AG24="+-",BC24,AK24))),"")</f>
        <v>5</v>
      </c>
      <c r="L24" s="527">
        <f>IF($J24&lt;&gt;"",IF($AG24="0-",AR24,IF($AG24="+0",AX24,IF($AG24="+-",BD24,AL24))),"")</f>
        <v>0</v>
      </c>
      <c r="M24" s="534" t="str">
        <f>IF($J24&lt;&gt;"",IF($AG24="0-",AS24,IF($AG24="+0",AY24,IF($AG24="+-",BE24,AM24))),"")</f>
        <v>半</v>
      </c>
      <c r="N24" s="10"/>
      <c r="O24" s="6"/>
      <c r="P24" s="6"/>
      <c r="Q24" s="6"/>
      <c r="R24" s="6"/>
      <c r="S24" s="6"/>
      <c r="T24" s="6"/>
      <c r="U24" s="59"/>
      <c r="V24" s="59"/>
      <c r="W24" s="59"/>
      <c r="X24" s="59"/>
      <c r="Y24" s="6"/>
      <c r="Z24" s="6"/>
      <c r="AA24" s="6"/>
      <c r="AB24" s="59"/>
      <c r="AC24" s="66"/>
      <c r="AD24" s="59"/>
      <c r="AE24" s="59"/>
      <c r="AF24" s="67"/>
      <c r="AG24" s="539" t="s">
        <v>201</v>
      </c>
      <c r="AH24" s="541" t="str">
        <f>IF(AG24&lt;&gt;"",VLOOKUP(AG24,$AI$12:$AJ$15,2),"")</f>
        <v>至が半月前</v>
      </c>
      <c r="AI24"/>
      <c r="AJ24"/>
      <c r="AK24" s="54">
        <f>IF(AO24&gt;=12,DATEDIF(BL24,BO24,"y")+1,DATEDIF(BL24,BO24,"y"))</f>
        <v>5</v>
      </c>
      <c r="AL24" s="54">
        <f>IF(AO24&gt;=12,AO24-12,AO24)</f>
        <v>1</v>
      </c>
      <c r="AM24" s="55">
        <f>IF(AP24&lt;=15,"半",0)</f>
        <v>0</v>
      </c>
      <c r="AN24" s="51">
        <f>DATEDIF(BL24,BO24,"y")</f>
        <v>5</v>
      </c>
      <c r="AO24" s="52">
        <f>IF(AP24&gt;=16,DATEDIF(BL24,BO24,"ym")+1,DATEDIF(BL24,BO24,"ym"))</f>
        <v>1</v>
      </c>
      <c r="AP24" s="53">
        <f>DATEDIF(BL24,BO24,"md")</f>
        <v>29</v>
      </c>
      <c r="AQ24" s="54">
        <f>IF(AU24&gt;=12,DATEDIF(BL24,BP24,"y")+1,DATEDIF(BL24,BP24,"y"))</f>
        <v>5</v>
      </c>
      <c r="AR24" s="54">
        <f>IF(AU24&gt;=12,AU24-12,AU24)</f>
        <v>0</v>
      </c>
      <c r="AS24" s="55" t="str">
        <f>IF(AV24&lt;=15,"半",0)</f>
        <v>半</v>
      </c>
      <c r="AT24" s="51">
        <f>DATEDIF(BL24,BP24,"y")</f>
        <v>5</v>
      </c>
      <c r="AU24" s="52">
        <f>IF(AV24&gt;=16,DATEDIF(BL24,BP24,"ym")+1,DATEDIF(BL24,BP24,"ym"))</f>
        <v>0</v>
      </c>
      <c r="AV24" s="53">
        <f>DATEDIF(BL24,BP24,"md")</f>
        <v>14</v>
      </c>
      <c r="AW24" s="54">
        <f>IF(BA24&gt;=12,DATEDIF(BM24,BO24,"y")+1,DATEDIF(BM24,BO24,"y"))</f>
        <v>5</v>
      </c>
      <c r="AX24" s="54">
        <f>IF(BA24&gt;=12,BA24-12,BA24)</f>
        <v>0</v>
      </c>
      <c r="AY24" s="55" t="str">
        <f>IF(BB24&lt;=15,"半",0)</f>
        <v>半</v>
      </c>
      <c r="AZ24" s="51">
        <f>DATEDIF(BM24,BO24,"y")</f>
        <v>5</v>
      </c>
      <c r="BA24" s="52">
        <f>IF(BB24&gt;=16,DATEDIF(BM24,BO24,"ym")+1,DATEDIF(BM24,BO24,"ym"))</f>
        <v>0</v>
      </c>
      <c r="BB24" s="52">
        <f>DATEDIF(BM24,BO24,"md")</f>
        <v>14</v>
      </c>
      <c r="BC24" s="54">
        <f>IF(BG24&gt;=12,DATEDIF(BM24,BP24,"y")+1,DATEDIF(BM24,BP24,"y"))</f>
        <v>5</v>
      </c>
      <c r="BD24" s="54">
        <f>IF(BG24&gt;=12,BG24-12,BG24)</f>
        <v>0</v>
      </c>
      <c r="BE24" s="55">
        <f>IF(BH24&lt;=15,"半",0)</f>
        <v>0</v>
      </c>
      <c r="BF24" s="51">
        <f>DATEDIF(BM24,BP24,"y")</f>
        <v>4</v>
      </c>
      <c r="BG24" s="52">
        <f>IF(BH24&gt;=16,DATEDIF(BM24,BP24,"ym")+1,DATEDIF(BM24,BP24,"ym"))</f>
        <v>12</v>
      </c>
      <c r="BH24" s="53">
        <f>DATEDIF(BM24,BP24,"md")</f>
        <v>30</v>
      </c>
      <c r="BI24" s="52"/>
      <c r="BJ24" s="59">
        <f>IF(J25="現在",$AH$5,J25)</f>
        <v>40349</v>
      </c>
      <c r="BK24" s="52">
        <v>2</v>
      </c>
      <c r="BL24" s="61">
        <f>IF(DAY(J24)&lt;=15,J24-DAY(J24)+1,J24-DAY(J24)+16)</f>
        <v>38504</v>
      </c>
      <c r="BM24" s="61">
        <f>IF(DAY(BL24)=1,BL24+15,BV24)</f>
        <v>38519</v>
      </c>
      <c r="BN24" s="62"/>
      <c r="BO24" s="63">
        <f>IF(CE24&gt;=16,CC24,IF(J25="現在",$AH$5-CE24+15,J25-CE24+15))</f>
        <v>40359</v>
      </c>
      <c r="BP24" s="63">
        <f>IF(DAY(BO24)=15,BO24-DAY(BO24),BO24-DAY(BO24)+15)</f>
        <v>40344</v>
      </c>
      <c r="BQ24" s="62"/>
      <c r="BR24" s="62"/>
      <c r="BS24" s="60">
        <f>YEAR(J24)</f>
        <v>2005</v>
      </c>
      <c r="BT24" s="64">
        <f>MONTH(J24)+1</f>
        <v>7</v>
      </c>
      <c r="BU24" s="65" t="str">
        <f>CONCATENATE(BS24,"/",BT24,"/",1)</f>
        <v>2005/7/1</v>
      </c>
      <c r="BV24" s="65">
        <f>BU24+1-1</f>
        <v>38534</v>
      </c>
      <c r="BW24" s="65">
        <f>BU24-1</f>
        <v>38533</v>
      </c>
      <c r="BX24" s="60">
        <f>DAY(BW24)</f>
        <v>30</v>
      </c>
      <c r="BY24" s="60">
        <f>DAY(J24)</f>
        <v>14</v>
      </c>
      <c r="BZ24" s="60">
        <f>YEAR(BJ24)</f>
        <v>2010</v>
      </c>
      <c r="CA24" s="64">
        <f>IF(MONTH(BJ24)=12,MONTH(BJ24)-12+1,MONTH(BJ24)+1)</f>
        <v>7</v>
      </c>
      <c r="CB24" s="65" t="str">
        <f>IF(CA24=1,CONCATENATE(BZ24+1,"/",CA24,"/",1),CONCATENATE(BZ24,"/",CA24,"/",1))</f>
        <v>2010/7/1</v>
      </c>
      <c r="CC24" s="65">
        <f>CB24-1</f>
        <v>40359</v>
      </c>
      <c r="CD24" s="60">
        <f>DAY(CC24)</f>
        <v>30</v>
      </c>
      <c r="CE24" s="60">
        <f>DAY(BJ24)</f>
        <v>20</v>
      </c>
    </row>
    <row r="25" spans="1:83" ht="12.75" customHeight="1">
      <c r="A25" s="306"/>
      <c r="B25" s="302"/>
      <c r="C25" s="303"/>
      <c r="D25" s="303"/>
      <c r="E25" s="303"/>
      <c r="F25" s="303"/>
      <c r="G25" s="304"/>
      <c r="H25" s="3" t="s">
        <v>22</v>
      </c>
      <c r="I25" s="3"/>
      <c r="J25" s="144">
        <v>40349</v>
      </c>
      <c r="K25" s="535"/>
      <c r="L25" s="528"/>
      <c r="M25" s="535"/>
      <c r="N25" s="124"/>
      <c r="O25" s="5"/>
      <c r="P25" s="5"/>
      <c r="Q25" s="5"/>
      <c r="R25" s="5"/>
      <c r="S25" s="5"/>
      <c r="T25" s="5"/>
      <c r="U25" s="128"/>
      <c r="V25" s="128"/>
      <c r="W25" s="128"/>
      <c r="X25" s="128"/>
      <c r="Y25" s="5"/>
      <c r="Z25" s="5"/>
      <c r="AA25" s="5"/>
      <c r="AB25" s="128"/>
      <c r="AC25" s="84"/>
      <c r="AD25" s="59"/>
      <c r="AE25" s="59"/>
      <c r="AF25" s="67"/>
      <c r="AG25" s="545"/>
      <c r="AH25" s="542"/>
      <c r="AI25"/>
      <c r="AJ25"/>
      <c r="AK25" s="54"/>
      <c r="AL25" s="54"/>
      <c r="AM25" s="55"/>
      <c r="AN25" s="51"/>
      <c r="AO25" s="52"/>
      <c r="AP25" s="53"/>
      <c r="AQ25" s="54"/>
      <c r="AR25" s="54"/>
      <c r="AS25" s="55"/>
      <c r="AT25" s="51"/>
      <c r="AU25" s="52"/>
      <c r="AV25" s="53"/>
      <c r="AW25" s="54"/>
      <c r="AX25" s="54"/>
      <c r="AY25" s="55"/>
      <c r="AZ25" s="51"/>
      <c r="BA25" s="52"/>
      <c r="BB25" s="52"/>
      <c r="BC25" s="54"/>
      <c r="BD25" s="54"/>
      <c r="BE25" s="55"/>
      <c r="BF25" s="51"/>
      <c r="BG25" s="52"/>
      <c r="BH25" s="53"/>
      <c r="BI25" s="52"/>
      <c r="BJ25" s="59"/>
      <c r="BK25" s="52"/>
      <c r="BL25" s="61"/>
      <c r="BM25" s="61"/>
      <c r="BN25" s="62"/>
      <c r="BO25" s="63" t="s">
        <v>71</v>
      </c>
      <c r="BP25" s="63"/>
      <c r="BQ25" s="62"/>
      <c r="BR25" s="62"/>
      <c r="BT25" s="64"/>
      <c r="BU25" s="65"/>
      <c r="BV25" s="65"/>
      <c r="BW25" s="65"/>
      <c r="CA25" s="64"/>
      <c r="CB25" s="65"/>
      <c r="CC25" s="65"/>
    </row>
    <row r="26" spans="1:83" ht="12.75" customHeight="1">
      <c r="A26" s="543" t="s">
        <v>158</v>
      </c>
      <c r="B26" s="299" t="s">
        <v>204</v>
      </c>
      <c r="C26" s="300"/>
      <c r="D26" s="300"/>
      <c r="E26" s="300"/>
      <c r="F26" s="300"/>
      <c r="G26" s="301"/>
      <c r="H26" s="2" t="s">
        <v>21</v>
      </c>
      <c r="I26" s="9"/>
      <c r="J26" s="145">
        <v>40350</v>
      </c>
      <c r="K26" s="534">
        <f>IF($J26&lt;&gt;"",IF($AG26="0-",AQ26,IF($AG26="+0",AW26,IF($AG26="+-",BC26,AK26))),"")</f>
        <v>15</v>
      </c>
      <c r="L26" s="527">
        <f>IF($J26&lt;&gt;"",IF($AG26="0-",AR26,IF($AG26="+0",AX26,IF($AG26="+-",BD26,AL26))),"")</f>
        <v>10</v>
      </c>
      <c r="M26" s="534" t="str">
        <f>IF($J26&lt;&gt;"",IF($AG26="0-",AS26,IF($AG26="+0",AY26,IF($AG26="+-",BE26,AM26))),"")</f>
        <v>半</v>
      </c>
      <c r="N26" s="134" t="s">
        <v>74</v>
      </c>
      <c r="O26" s="110"/>
      <c r="P26" s="6"/>
      <c r="Q26" s="6"/>
      <c r="R26" s="6"/>
      <c r="S26" s="6"/>
      <c r="T26" s="6"/>
      <c r="U26" s="59"/>
      <c r="V26" s="59"/>
      <c r="W26" s="59"/>
      <c r="X26" s="59"/>
      <c r="Y26" s="6"/>
      <c r="Z26" s="6"/>
      <c r="AA26" s="6"/>
      <c r="AB26" s="59"/>
      <c r="AC26" s="66"/>
      <c r="AD26" s="59"/>
      <c r="AE26" s="59"/>
      <c r="AF26" s="67"/>
      <c r="AG26" s="539"/>
      <c r="AH26" s="541" t="str">
        <f>IF(AG26&lt;&gt;"",VLOOKUP(AG26,$AI$12:$AJ$15,2),"")</f>
        <v/>
      </c>
      <c r="AI26"/>
      <c r="AJ26"/>
      <c r="AK26" s="54">
        <f>IF(AO26&gt;=12,DATEDIF(BL26,BO26,"y")+1,DATEDIF(BL26,BO26,"y"))</f>
        <v>15</v>
      </c>
      <c r="AL26" s="54">
        <f>IF(AO26&gt;=12,AO26-12,AO26)</f>
        <v>10</v>
      </c>
      <c r="AM26" s="55" t="str">
        <f>IF(AP26&lt;=15,"半",0)</f>
        <v>半</v>
      </c>
      <c r="AN26" s="69">
        <f>DATEDIF(BL26,BO26,"y")</f>
        <v>15</v>
      </c>
      <c r="AO26" s="70">
        <f>IF(AP26&gt;=16,DATEDIF(BL26,BO26,"ym")+1,DATEDIF(BL26,BO26,"ym"))</f>
        <v>10</v>
      </c>
      <c r="AP26" s="71">
        <f>DATEDIF(BL26,BO26,"md")</f>
        <v>14</v>
      </c>
      <c r="AQ26" s="54">
        <f>IF(AU26&gt;=12,DATEDIF(BL26,BP26,"y")+1,DATEDIF(BL26,BP26,"y"))</f>
        <v>15</v>
      </c>
      <c r="AR26" s="54">
        <f>IF(AU26&gt;=12,AU26-12,AU26)</f>
        <v>10</v>
      </c>
      <c r="AS26" s="55">
        <f>IF(AV26&lt;=15,"半",0)</f>
        <v>0</v>
      </c>
      <c r="AT26" s="69">
        <f>DATEDIF(BL26,BP26,"y")</f>
        <v>15</v>
      </c>
      <c r="AU26" s="70">
        <f>IF(AV26&gt;=16,DATEDIF(BL26,BP26,"ym")+1,DATEDIF(BL26,BP26,"ym"))</f>
        <v>10</v>
      </c>
      <c r="AV26" s="71">
        <f>DATEDIF(BL26,BP26,"md")</f>
        <v>30</v>
      </c>
      <c r="AW26" s="54">
        <f>IF(BA26&gt;=12,DATEDIF(BM26,BO26,"y")+1,DATEDIF(BM26,BO26,"y"))</f>
        <v>15</v>
      </c>
      <c r="AX26" s="54">
        <f>IF(BA26&gt;=12,BA26-12,BA26)</f>
        <v>10</v>
      </c>
      <c r="AY26" s="55">
        <f>IF(BB26&lt;=15,"半",0)</f>
        <v>0</v>
      </c>
      <c r="AZ26" s="69">
        <f>DATEDIF(BM26,BO26,"y")</f>
        <v>15</v>
      </c>
      <c r="BA26" s="70">
        <f>IF(BB26&gt;=16,DATEDIF(BM26,BO26,"ym")+1,DATEDIF(BM26,BO26,"ym"))</f>
        <v>10</v>
      </c>
      <c r="BB26" s="70">
        <f>DATEDIF(BM26,BO26,"md")</f>
        <v>29</v>
      </c>
      <c r="BC26" s="54">
        <f>IF(BG26&gt;=12,DATEDIF(BM26,BP26,"y")+1,DATEDIF(BM26,BP26,"y"))</f>
        <v>15</v>
      </c>
      <c r="BD26" s="54">
        <f>IF(BG26&gt;=12,BG26-12,BG26)</f>
        <v>9</v>
      </c>
      <c r="BE26" s="55" t="str">
        <f>IF(BH26&lt;=15,"半",0)</f>
        <v>半</v>
      </c>
      <c r="BF26" s="69">
        <f>DATEDIF(BM26,BP26,"y")</f>
        <v>15</v>
      </c>
      <c r="BG26" s="70">
        <f>IF(BH26&gt;=16,DATEDIF(BM26,BP26,"ym")+1,DATEDIF(BM26,BP26,"ym"))</f>
        <v>9</v>
      </c>
      <c r="BH26" s="71">
        <f>DATEDIF(BM26,BP26,"md")</f>
        <v>14</v>
      </c>
      <c r="BI26" s="52"/>
      <c r="BJ26" s="59">
        <f>IF(J27="現在",$AH$5,J27)</f>
        <v>46141</v>
      </c>
      <c r="BK26" s="52">
        <v>0</v>
      </c>
      <c r="BL26" s="61">
        <f>IF(DAY(J26)&lt;=15,J26-DAY(J26)+1,J26-DAY(J26)+16)</f>
        <v>40345</v>
      </c>
      <c r="BM26" s="61">
        <f>IF(DAY(BL26)=1,BL26+15,BV26)</f>
        <v>40360</v>
      </c>
      <c r="BN26" s="62"/>
      <c r="BO26" s="63">
        <f>IF(CE26&gt;=16,CC26,IF(J27="現在",$AH$5-CE26+15,J27-CE26+15))</f>
        <v>46142</v>
      </c>
      <c r="BP26" s="63">
        <f>IF(DAY(BO26)=15,BO26-DAY(BO26),BO26-DAY(BO26)+15)</f>
        <v>46127</v>
      </c>
      <c r="BQ26" s="62"/>
      <c r="BR26" s="62"/>
      <c r="BS26" s="60">
        <f>YEAR(J26)</f>
        <v>2010</v>
      </c>
      <c r="BT26" s="64">
        <f>MONTH(J26)+1</f>
        <v>7</v>
      </c>
      <c r="BU26" s="65" t="str">
        <f>CONCATENATE(BS26,"/",BT26,"/",1)</f>
        <v>2010/7/1</v>
      </c>
      <c r="BV26" s="65">
        <f>BU26+1-1</f>
        <v>40360</v>
      </c>
      <c r="BW26" s="65">
        <f>BU26-1</f>
        <v>40359</v>
      </c>
      <c r="BX26" s="60">
        <f>DAY(BW26)</f>
        <v>30</v>
      </c>
      <c r="BY26" s="60">
        <f>DAY(J26)</f>
        <v>21</v>
      </c>
      <c r="BZ26" s="60">
        <f>YEAR(BJ26)</f>
        <v>2026</v>
      </c>
      <c r="CA26" s="64">
        <f>IF(MONTH(BJ26)=12,MONTH(BJ26)-12+1,MONTH(BJ26)+1)</f>
        <v>5</v>
      </c>
      <c r="CB26" s="65" t="str">
        <f>IF(CA26=1,CONCATENATE(BZ26+1,"/",CA26,"/",1),CONCATENATE(BZ26,"/",CA26,"/",1))</f>
        <v>2026/5/1</v>
      </c>
      <c r="CC26" s="65">
        <f>CB26-1</f>
        <v>46142</v>
      </c>
      <c r="CD26" s="60">
        <f>DAY(CC26)</f>
        <v>30</v>
      </c>
      <c r="CE26" s="60">
        <f>DAY(BJ26)</f>
        <v>29</v>
      </c>
    </row>
    <row r="27" spans="1:83" ht="12.75" customHeight="1">
      <c r="A27" s="544"/>
      <c r="B27" s="302"/>
      <c r="C27" s="303"/>
      <c r="D27" s="303"/>
      <c r="E27" s="303"/>
      <c r="F27" s="303"/>
      <c r="G27" s="304"/>
      <c r="H27" s="3" t="s">
        <v>22</v>
      </c>
      <c r="I27" s="3"/>
      <c r="J27" s="144" t="s">
        <v>60</v>
      </c>
      <c r="K27" s="535"/>
      <c r="L27" s="528"/>
      <c r="M27" s="535"/>
      <c r="N27" s="10"/>
      <c r="O27" s="6"/>
      <c r="P27" s="6"/>
      <c r="Q27" s="6"/>
      <c r="R27" s="6"/>
      <c r="S27" s="6"/>
      <c r="T27" s="6"/>
      <c r="U27" s="59"/>
      <c r="V27" s="59"/>
      <c r="W27" s="59"/>
      <c r="X27" s="59"/>
      <c r="Y27" s="6"/>
      <c r="Z27" s="6"/>
      <c r="AA27" s="6"/>
      <c r="AB27" s="59"/>
      <c r="AC27" s="66"/>
      <c r="AD27" s="59"/>
      <c r="AE27" s="59"/>
      <c r="AF27" s="67"/>
      <c r="AG27" s="540"/>
      <c r="AH27" s="542"/>
      <c r="AI27"/>
      <c r="AJ27"/>
      <c r="AK27" s="54"/>
      <c r="AL27" s="54"/>
      <c r="AM27" s="55"/>
      <c r="AN27" s="51"/>
      <c r="AO27" s="52"/>
      <c r="AP27" s="53"/>
      <c r="AQ27" s="54"/>
      <c r="AR27" s="54"/>
      <c r="AS27" s="55"/>
      <c r="AT27" s="51"/>
      <c r="AU27" s="52"/>
      <c r="AV27" s="53"/>
      <c r="AW27" s="54"/>
      <c r="AX27" s="54"/>
      <c r="AY27" s="55"/>
      <c r="AZ27" s="51"/>
      <c r="BA27" s="52"/>
      <c r="BB27" s="52"/>
      <c r="BC27" s="54"/>
      <c r="BD27" s="54"/>
      <c r="BE27" s="55"/>
      <c r="BF27" s="51"/>
      <c r="BG27" s="52"/>
      <c r="BH27" s="53"/>
      <c r="BI27" s="52"/>
      <c r="BJ27" s="59"/>
      <c r="BK27" s="52"/>
      <c r="BL27" s="61"/>
      <c r="BM27" s="61"/>
      <c r="BN27" s="62"/>
      <c r="BO27" s="63" t="s">
        <v>71</v>
      </c>
      <c r="BP27" s="63"/>
      <c r="BQ27" s="62"/>
      <c r="BR27" s="62"/>
      <c r="BT27" s="64"/>
      <c r="BU27" s="65"/>
      <c r="BV27" s="65"/>
      <c r="BW27" s="65"/>
      <c r="CA27" s="64"/>
      <c r="CB27" s="65"/>
      <c r="CC27" s="65"/>
    </row>
    <row r="28" spans="1:83" ht="12.75" customHeight="1">
      <c r="A28" s="518"/>
      <c r="B28" s="299" t="s">
        <v>213</v>
      </c>
      <c r="C28" s="300"/>
      <c r="D28" s="300"/>
      <c r="E28" s="300"/>
      <c r="F28" s="300"/>
      <c r="G28" s="301"/>
      <c r="H28" s="2" t="s">
        <v>21</v>
      </c>
      <c r="I28" s="9"/>
      <c r="J28" s="145">
        <v>40693</v>
      </c>
      <c r="K28" s="534">
        <f>IF($J28&lt;&gt;"",IF($AG28="0-",AQ28,IF($AG28="+0",AW28,IF($AG28="+-",BC28,AK28))),"")</f>
        <v>2</v>
      </c>
      <c r="L28" s="527">
        <f>IF($J28&lt;&gt;"",IF($AG28="0-",AR28,IF($AG28="+0",AX28,IF($AG28="+-",BD28,AL28))),"")</f>
        <v>0</v>
      </c>
      <c r="M28" s="534" t="str">
        <f>IF($J28&lt;&gt;"",IF($AG28="0-",AS28,IF($AG28="+0",AY28,IF($AG28="+-",BE28,AM28))),"")</f>
        <v>半</v>
      </c>
      <c r="N28" s="10"/>
      <c r="O28" s="6"/>
      <c r="P28" s="195" t="s">
        <v>202</v>
      </c>
      <c r="Q28" s="6"/>
      <c r="R28" s="6"/>
      <c r="S28" s="6"/>
      <c r="T28" s="6"/>
      <c r="U28" s="59"/>
      <c r="V28" s="59"/>
      <c r="W28" s="59"/>
      <c r="X28" s="59"/>
      <c r="Y28" s="6"/>
      <c r="Z28" s="6"/>
      <c r="AA28" s="6"/>
      <c r="AB28" s="59"/>
      <c r="AC28" s="66"/>
      <c r="AD28" s="59"/>
      <c r="AE28" s="59"/>
      <c r="AF28" s="67"/>
      <c r="AG28" s="539"/>
      <c r="AH28" s="541" t="str">
        <f>IF(AG28&lt;&gt;"",VLOOKUP(AG28,$AI$12:$AJ$15,2),"")</f>
        <v/>
      </c>
      <c r="AI28"/>
      <c r="AJ28"/>
      <c r="AK28" s="54">
        <f>IF(AO28&gt;=12,DATEDIF(BL28,BO28,"y")+1,DATEDIF(BL28,BO28,"y"))</f>
        <v>2</v>
      </c>
      <c r="AL28" s="54">
        <f>IF(AO28&gt;=12,AO28-12,AO28)</f>
        <v>0</v>
      </c>
      <c r="AM28" s="55" t="str">
        <f>IF(AP28&lt;=15,"半",0)</f>
        <v>半</v>
      </c>
      <c r="AN28" s="51">
        <f>DATEDIF(BL28,BO28,"y")</f>
        <v>2</v>
      </c>
      <c r="AO28" s="52">
        <f>IF(AP28&gt;=16,DATEDIF(BL28,BO28,"ym")+1,DATEDIF(BL28,BO28,"ym"))</f>
        <v>0</v>
      </c>
      <c r="AP28" s="53">
        <f>DATEDIF(BL28,BO28,"md")</f>
        <v>15</v>
      </c>
      <c r="AQ28" s="54">
        <f>IF(AU28&gt;=12,DATEDIF(BL28,BP28,"y")+1,DATEDIF(BL28,BP28,"y"))</f>
        <v>2</v>
      </c>
      <c r="AR28" s="54">
        <f>IF(AU28&gt;=12,AU28-12,AU28)</f>
        <v>0</v>
      </c>
      <c r="AS28" s="55">
        <f>IF(AV28&lt;=15,"半",0)</f>
        <v>0</v>
      </c>
      <c r="AT28" s="51">
        <f>DATEDIF(BL28,BP28,"y")</f>
        <v>1</v>
      </c>
      <c r="AU28" s="52">
        <f>IF(AV28&gt;=16,DATEDIF(BL28,BP28,"ym")+1,DATEDIF(BL28,BP28,"ym"))</f>
        <v>12</v>
      </c>
      <c r="AV28" s="53">
        <f>DATEDIF(BL28,BP28,"md")</f>
        <v>29</v>
      </c>
      <c r="AW28" s="54">
        <f>IF(BA28&gt;=12,DATEDIF(BM28,BO28,"y")+1,DATEDIF(BM28,BO28,"y"))</f>
        <v>2</v>
      </c>
      <c r="AX28" s="54">
        <f>IF(BA28&gt;=12,BA28-12,BA28)</f>
        <v>0</v>
      </c>
      <c r="AY28" s="55">
        <f>IF(BB28&lt;=15,"半",0)</f>
        <v>0</v>
      </c>
      <c r="AZ28" s="51">
        <f>DATEDIF(BM28,BO28,"y")</f>
        <v>1</v>
      </c>
      <c r="BA28" s="52">
        <f>IF(BB28&gt;=16,DATEDIF(BM28,BO28,"ym")+1,DATEDIF(BM28,BO28,"ym"))</f>
        <v>12</v>
      </c>
      <c r="BB28" s="52">
        <f>DATEDIF(BM28,BO28,"md")</f>
        <v>30</v>
      </c>
      <c r="BC28" s="54">
        <f>IF(BG28&gt;=12,DATEDIF(BM28,BP28,"y")+1,DATEDIF(BM28,BP28,"y"))</f>
        <v>1</v>
      </c>
      <c r="BD28" s="54">
        <f>IF(BG28&gt;=12,BG28-12,BG28)</f>
        <v>11</v>
      </c>
      <c r="BE28" s="55" t="str">
        <f>IF(BH28&lt;=15,"半",0)</f>
        <v>半</v>
      </c>
      <c r="BF28" s="51">
        <f>DATEDIF(BM28,BP28,"y")</f>
        <v>1</v>
      </c>
      <c r="BG28" s="52">
        <f>IF(BH28&gt;=16,DATEDIF(BM28,BP28,"ym")+1,DATEDIF(BM28,BP28,"ym"))</f>
        <v>11</v>
      </c>
      <c r="BH28" s="53">
        <f>DATEDIF(BM28,BP28,"md")</f>
        <v>14</v>
      </c>
      <c r="BI28" s="52"/>
      <c r="BJ28" s="59">
        <f>IF(J29="現在",$AH$5,J29)</f>
        <v>41421</v>
      </c>
      <c r="BK28" s="52">
        <v>1</v>
      </c>
      <c r="BL28" s="61">
        <f>IF(DAY(J28)&lt;=15,J28-DAY(J28)+1,J28-DAY(J28)+16)</f>
        <v>40679</v>
      </c>
      <c r="BM28" s="61">
        <f>IF(DAY(BL28)=1,BL28+15,BV28)</f>
        <v>40695</v>
      </c>
      <c r="BN28" s="62"/>
      <c r="BO28" s="63">
        <f>IF(CE28&gt;=16,CC28,IF(J29="現在",$AH$5-CE28+15,J29-CE28+15))</f>
        <v>41425</v>
      </c>
      <c r="BP28" s="63">
        <f>IF(DAY(BO28)=15,BO28-DAY(BO28),BO28-DAY(BO28)+15)</f>
        <v>41409</v>
      </c>
      <c r="BQ28" s="62"/>
      <c r="BR28" s="62"/>
      <c r="BS28" s="60">
        <f>YEAR(J28)</f>
        <v>2011</v>
      </c>
      <c r="BT28" s="64">
        <f>MONTH(J28)+1</f>
        <v>6</v>
      </c>
      <c r="BU28" s="65" t="str">
        <f>CONCATENATE(BS28,"/",BT28,"/",1)</f>
        <v>2011/6/1</v>
      </c>
      <c r="BV28" s="65">
        <f>BU28+1-1</f>
        <v>40695</v>
      </c>
      <c r="BW28" s="65">
        <f>BU28-1</f>
        <v>40694</v>
      </c>
      <c r="BX28" s="60">
        <f>DAY(BW28)</f>
        <v>31</v>
      </c>
      <c r="BY28" s="60">
        <f>DAY(J28)</f>
        <v>30</v>
      </c>
      <c r="BZ28" s="60">
        <f>YEAR(BJ28)</f>
        <v>2013</v>
      </c>
      <c r="CA28" s="64">
        <f>IF(MONTH(BJ28)=12,MONTH(BJ28)-12+1,MONTH(BJ28)+1)</f>
        <v>6</v>
      </c>
      <c r="CB28" s="65" t="str">
        <f>IF(CA28=1,CONCATENATE(BZ28+1,"/",CA28,"/",1),CONCATENATE(BZ28,"/",CA28,"/",1))</f>
        <v>2013/6/1</v>
      </c>
      <c r="CC28" s="65">
        <f>CB28-1</f>
        <v>41425</v>
      </c>
      <c r="CD28" s="60">
        <f>DAY(CC28)</f>
        <v>31</v>
      </c>
      <c r="CE28" s="60">
        <f>DAY(BJ28)</f>
        <v>27</v>
      </c>
    </row>
    <row r="29" spans="1:83" ht="12.75" customHeight="1">
      <c r="A29" s="536"/>
      <c r="B29" s="302"/>
      <c r="C29" s="303"/>
      <c r="D29" s="303"/>
      <c r="E29" s="303"/>
      <c r="F29" s="303"/>
      <c r="G29" s="304"/>
      <c r="H29" s="3" t="s">
        <v>22</v>
      </c>
      <c r="I29" s="3"/>
      <c r="J29" s="144">
        <v>41421</v>
      </c>
      <c r="K29" s="535"/>
      <c r="L29" s="528"/>
      <c r="M29" s="535"/>
      <c r="N29" s="10"/>
      <c r="O29" s="6"/>
      <c r="P29" s="195" t="s">
        <v>159</v>
      </c>
      <c r="Q29" s="6"/>
      <c r="R29" s="6"/>
      <c r="S29" s="6"/>
      <c r="T29" s="6"/>
      <c r="U29" s="59"/>
      <c r="V29" s="59"/>
      <c r="W29" s="59"/>
      <c r="X29" s="59"/>
      <c r="Y29" s="6"/>
      <c r="Z29" s="6"/>
      <c r="AA29" s="6"/>
      <c r="AB29" s="59"/>
      <c r="AC29" s="66"/>
      <c r="AD29" s="59"/>
      <c r="AE29" s="59"/>
      <c r="AF29" s="67"/>
      <c r="AG29" s="540"/>
      <c r="AH29" s="542"/>
      <c r="AI29"/>
      <c r="AJ29"/>
      <c r="AK29" s="54"/>
      <c r="AL29" s="54"/>
      <c r="AM29" s="55"/>
      <c r="AN29" s="51"/>
      <c r="AO29" s="52"/>
      <c r="AP29" s="53"/>
      <c r="AQ29" s="54"/>
      <c r="AR29" s="54"/>
      <c r="AS29" s="55"/>
      <c r="AT29" s="51"/>
      <c r="AU29" s="52"/>
      <c r="AV29" s="53"/>
      <c r="AW29" s="54"/>
      <c r="AX29" s="54"/>
      <c r="AY29" s="55"/>
      <c r="AZ29" s="51"/>
      <c r="BA29" s="52"/>
      <c r="BB29" s="52"/>
      <c r="BC29" s="54"/>
      <c r="BD29" s="54"/>
      <c r="BE29" s="55"/>
      <c r="BF29" s="51"/>
      <c r="BG29" s="52"/>
      <c r="BH29" s="53"/>
      <c r="BI29" s="52"/>
      <c r="BJ29" s="59"/>
      <c r="BK29" s="52"/>
      <c r="BL29" s="61"/>
      <c r="BM29" s="61"/>
      <c r="BN29" s="62"/>
      <c r="BO29" s="63" t="s">
        <v>105</v>
      </c>
      <c r="BP29" s="63"/>
      <c r="BQ29" s="62"/>
      <c r="BR29" s="62"/>
      <c r="BT29" s="64"/>
      <c r="BU29" s="65"/>
      <c r="BV29" s="65"/>
      <c r="BW29" s="65"/>
      <c r="CA29" s="64"/>
      <c r="CB29" s="65"/>
      <c r="CC29" s="65"/>
    </row>
    <row r="30" spans="1:83" ht="12.75" customHeight="1">
      <c r="A30" s="518"/>
      <c r="B30" s="342" t="s">
        <v>211</v>
      </c>
      <c r="C30" s="520"/>
      <c r="D30" s="520"/>
      <c r="E30" s="520"/>
      <c r="F30" s="520"/>
      <c r="G30" s="521"/>
      <c r="H30" s="9" t="s">
        <v>21</v>
      </c>
      <c r="I30" s="9"/>
      <c r="J30" s="145">
        <v>41422</v>
      </c>
      <c r="K30" s="534">
        <f>IF($J30&lt;&gt;"",IF($AG30="0-",AQ30,IF($AG30="+0",AW30,IF($AG30="+-",BC30,AK30))),"")</f>
        <v>7</v>
      </c>
      <c r="L30" s="527">
        <f>IF($J30&lt;&gt;"",IF($AG30="0-",AR30,IF($AG30="+0",AX30,IF($AG30="+-",BD30,AL30))),"")</f>
        <v>0</v>
      </c>
      <c r="M30" s="534" t="str">
        <f>IF($J30&lt;&gt;"",IF($AG30="0-",AS30,IF($AG30="+0",AY30,IF($AG30="+-",BE30,AM30))),"")</f>
        <v>半</v>
      </c>
      <c r="N30" s="10"/>
      <c r="O30" s="6"/>
      <c r="Q30" s="6"/>
      <c r="R30" s="6"/>
      <c r="S30" s="6"/>
      <c r="T30" s="6"/>
      <c r="U30" s="59"/>
      <c r="V30" s="59"/>
      <c r="W30" s="59"/>
      <c r="X30" s="59"/>
      <c r="Y30" s="6"/>
      <c r="Z30" s="6"/>
      <c r="AA30" s="6"/>
      <c r="AB30" s="59"/>
      <c r="AC30" s="66"/>
      <c r="AD30" s="59"/>
      <c r="AE30" s="59"/>
      <c r="AF30" s="67"/>
      <c r="AG30" s="539" t="s">
        <v>212</v>
      </c>
      <c r="AH30" s="541" t="str">
        <f>IF(AG30&lt;&gt;"",VLOOKUP(AG30,$AI$12:$AJ$15,2),"")</f>
        <v>自が半月後、至が半月前</v>
      </c>
      <c r="AI30"/>
      <c r="AJ30"/>
      <c r="AK30" s="54">
        <f>IF(AO30&gt;=12,DATEDIF(BL30,BO30,"y")+1,DATEDIF(BL30,BO30,"y"))</f>
        <v>7</v>
      </c>
      <c r="AL30" s="54">
        <f>IF(AO30&gt;=12,AO30-12,AO30)</f>
        <v>1</v>
      </c>
      <c r="AM30" s="55" t="str">
        <f>IF(AP30&lt;=15,"半",0)</f>
        <v>半</v>
      </c>
      <c r="AN30" s="51">
        <f>DATEDIF(BL30,BO30,"y")</f>
        <v>7</v>
      </c>
      <c r="AO30" s="52">
        <f>IF(AP30&gt;=16,DATEDIF(BL30,BO30,"ym")+1,DATEDIF(BL30,BO30,"ym"))</f>
        <v>1</v>
      </c>
      <c r="AP30" s="53">
        <f>DATEDIF(BL30,BO30,"md")</f>
        <v>14</v>
      </c>
      <c r="AQ30" s="54">
        <f>IF(AU30&gt;=12,DATEDIF(BL30,BP30,"y")+1,DATEDIF(BL30,BP30,"y"))</f>
        <v>7</v>
      </c>
      <c r="AR30" s="54">
        <f>IF(AU30&gt;=12,AU30-12,AU30)</f>
        <v>1</v>
      </c>
      <c r="AS30" s="55">
        <f>IF(AV30&lt;=15,"半",0)</f>
        <v>0</v>
      </c>
      <c r="AT30" s="51">
        <f>DATEDIF(BL30,BP30,"y")</f>
        <v>7</v>
      </c>
      <c r="AU30" s="52">
        <f>IF(AV30&gt;=16,DATEDIF(BL30,BP30,"ym")+1,DATEDIF(BL30,BP30,"ym"))</f>
        <v>1</v>
      </c>
      <c r="AV30" s="53">
        <f>DATEDIF(BL30,BP30,"md")</f>
        <v>30</v>
      </c>
      <c r="AW30" s="54">
        <f>IF(BA30&gt;=12,DATEDIF(BM30,BO30,"y")+1,DATEDIF(BM30,BO30,"y"))</f>
        <v>7</v>
      </c>
      <c r="AX30" s="54">
        <f>IF(BA30&gt;=12,BA30-12,BA30)</f>
        <v>1</v>
      </c>
      <c r="AY30" s="55">
        <f>IF(BB30&lt;=15,"半",0)</f>
        <v>0</v>
      </c>
      <c r="AZ30" s="51">
        <f>DATEDIF(BM30,BO30,"y")</f>
        <v>7</v>
      </c>
      <c r="BA30" s="52">
        <f>IF(BB30&gt;=16,DATEDIF(BM30,BO30,"ym")+1,DATEDIF(BM30,BO30,"ym"))</f>
        <v>1</v>
      </c>
      <c r="BB30" s="52">
        <f>DATEDIF(BM30,BO30,"md")</f>
        <v>29</v>
      </c>
      <c r="BC30" s="54">
        <f>IF(BG30&gt;=12,DATEDIF(BM30,BP30,"y")+1,DATEDIF(BM30,BP30,"y"))</f>
        <v>7</v>
      </c>
      <c r="BD30" s="54">
        <f>IF(BG30&gt;=12,BG30-12,BG30)</f>
        <v>0</v>
      </c>
      <c r="BE30" s="55" t="str">
        <f>IF(BH30&lt;=15,"半",0)</f>
        <v>半</v>
      </c>
      <c r="BF30" s="51">
        <f>DATEDIF(BM30,BP30,"y")</f>
        <v>7</v>
      </c>
      <c r="BG30" s="52">
        <f>IF(BH30&gt;=16,DATEDIF(BM30,BP30,"ym")+1,DATEDIF(BM30,BP30,"ym"))</f>
        <v>0</v>
      </c>
      <c r="BH30" s="53">
        <f>DATEDIF(BM30,BP30,"md")</f>
        <v>14</v>
      </c>
      <c r="BI30" s="52"/>
      <c r="BJ30" s="59">
        <f>IF(J31="現在",$AH$5,J31)</f>
        <v>44003</v>
      </c>
      <c r="BK30" s="52">
        <v>2</v>
      </c>
      <c r="BL30" s="61">
        <f>IF(DAY(J30)&lt;=15,J30-DAY(J30)+1,J30-DAY(J30)+16)</f>
        <v>41410</v>
      </c>
      <c r="BM30" s="61">
        <f>IF(DAY(BL30)=1,BL30+15,BV30)</f>
        <v>41426</v>
      </c>
      <c r="BN30" s="62"/>
      <c r="BO30" s="63">
        <f>IF(CE30&gt;=16,CC30,IF(J31="現在",$AH$5-CE30+15,J31-CE30+15))</f>
        <v>44012</v>
      </c>
      <c r="BP30" s="63">
        <f>IF(DAY(BO30)=15,BO30-DAY(BO30),BO30-DAY(BO30)+15)</f>
        <v>43997</v>
      </c>
      <c r="BQ30" s="62"/>
      <c r="BR30" s="62"/>
      <c r="BS30" s="60">
        <f>YEAR(J30)</f>
        <v>2013</v>
      </c>
      <c r="BT30" s="64">
        <f>MONTH(J30)+1</f>
        <v>6</v>
      </c>
      <c r="BU30" s="65" t="str">
        <f>CONCATENATE(BS30,"/",BT30,"/",1)</f>
        <v>2013/6/1</v>
      </c>
      <c r="BV30" s="65">
        <f>BU30+1-1</f>
        <v>41426</v>
      </c>
      <c r="BW30" s="65">
        <f>BU30-1</f>
        <v>41425</v>
      </c>
      <c r="BX30" s="60">
        <f>DAY(BW30)</f>
        <v>31</v>
      </c>
      <c r="BY30" s="60">
        <f>DAY(J30)</f>
        <v>28</v>
      </c>
      <c r="BZ30" s="60">
        <f>YEAR(BJ30)</f>
        <v>2020</v>
      </c>
      <c r="CA30" s="64">
        <f>IF(MONTH(BJ30)=12,MONTH(BJ30)-12+1,MONTH(BJ30)+1)</f>
        <v>7</v>
      </c>
      <c r="CB30" s="65" t="str">
        <f>IF(CA30=1,CONCATENATE(BZ30+1,"/",CA30,"/",1),CONCATENATE(BZ30,"/",CA30,"/",1))</f>
        <v>2020/7/1</v>
      </c>
      <c r="CC30" s="65">
        <f>CB30-1</f>
        <v>44012</v>
      </c>
      <c r="CD30" s="60">
        <f>DAY(CC30)</f>
        <v>30</v>
      </c>
      <c r="CE30" s="60">
        <f>DAY(BJ30)</f>
        <v>21</v>
      </c>
    </row>
    <row r="31" spans="1:83" ht="12.75" customHeight="1">
      <c r="A31" s="536"/>
      <c r="B31" s="522"/>
      <c r="C31" s="523"/>
      <c r="D31" s="523"/>
      <c r="E31" s="523"/>
      <c r="F31" s="523"/>
      <c r="G31" s="524"/>
      <c r="H31" s="3" t="s">
        <v>22</v>
      </c>
      <c r="I31" s="3"/>
      <c r="J31" s="144">
        <v>44003</v>
      </c>
      <c r="K31" s="535"/>
      <c r="L31" s="528"/>
      <c r="M31" s="535"/>
      <c r="N31" s="10"/>
      <c r="O31" s="6"/>
      <c r="P31" s="195"/>
      <c r="Q31" s="6"/>
      <c r="R31" s="6"/>
      <c r="S31" s="6"/>
      <c r="T31" s="6"/>
      <c r="U31" s="59"/>
      <c r="V31" s="59"/>
      <c r="W31" s="59"/>
      <c r="X31" s="59"/>
      <c r="Y31" s="6"/>
      <c r="Z31" s="6"/>
      <c r="AA31" s="6"/>
      <c r="AB31" s="59"/>
      <c r="AC31" s="66"/>
      <c r="AD31" s="59"/>
      <c r="AE31" s="59"/>
      <c r="AF31" s="67"/>
      <c r="AG31" s="540"/>
      <c r="AH31" s="542"/>
      <c r="AI31"/>
      <c r="AJ31"/>
      <c r="AK31" s="54"/>
      <c r="AL31" s="54"/>
      <c r="AM31" s="55"/>
      <c r="AN31" s="51"/>
      <c r="AO31" s="52"/>
      <c r="AP31" s="53"/>
      <c r="AQ31" s="54"/>
      <c r="AR31" s="54"/>
      <c r="AS31" s="55"/>
      <c r="AT31" s="51"/>
      <c r="AU31" s="52"/>
      <c r="AV31" s="53"/>
      <c r="AW31" s="54"/>
      <c r="AX31" s="54"/>
      <c r="AY31" s="55"/>
      <c r="AZ31" s="51"/>
      <c r="BA31" s="52"/>
      <c r="BB31" s="52"/>
      <c r="BC31" s="54"/>
      <c r="BD31" s="54"/>
      <c r="BE31" s="55"/>
      <c r="BF31" s="51"/>
      <c r="BG31" s="52"/>
      <c r="BH31" s="53"/>
      <c r="BI31" s="52"/>
      <c r="BJ31" s="59"/>
      <c r="BK31" s="52"/>
      <c r="BL31" s="61"/>
      <c r="BM31" s="61"/>
      <c r="BN31" s="62"/>
      <c r="BO31" s="63" t="s">
        <v>71</v>
      </c>
      <c r="BP31" s="63"/>
      <c r="BQ31" s="62"/>
      <c r="BR31" s="62"/>
      <c r="BT31" s="64"/>
      <c r="BU31" s="65"/>
      <c r="BV31" s="65"/>
      <c r="BW31" s="65"/>
      <c r="CA31" s="64"/>
      <c r="CB31" s="65"/>
      <c r="CC31" s="65"/>
    </row>
    <row r="32" spans="1:83" ht="12.75" customHeight="1">
      <c r="A32" s="518"/>
      <c r="B32" s="342" t="s">
        <v>205</v>
      </c>
      <c r="C32" s="520"/>
      <c r="D32" s="520"/>
      <c r="E32" s="520"/>
      <c r="F32" s="520"/>
      <c r="G32" s="521"/>
      <c r="H32" s="9" t="s">
        <v>21</v>
      </c>
      <c r="I32" s="9"/>
      <c r="J32" s="145">
        <v>44004</v>
      </c>
      <c r="K32" s="534">
        <f>IF($J32&lt;&gt;"",IF($AG32="0-",AQ32,IF($AG32="+0",AW32,IF($AG32="+-",BC32,AK32))),"")</f>
        <v>5</v>
      </c>
      <c r="L32" s="527">
        <f>IF($J32&lt;&gt;"",IF($AG32="0-",AR32,IF($AG32="+0",AX32,IF($AG32="+-",BD32,AL32))),"")</f>
        <v>10</v>
      </c>
      <c r="M32" s="534" t="str">
        <f>IF($J32&lt;&gt;"",IF($AG32="0-",AS32,IF($AG32="+0",AY32,IF($AG32="+-",BE32,AM32))),"")</f>
        <v>半</v>
      </c>
      <c r="N32" s="10"/>
      <c r="O32" s="6"/>
      <c r="P32" s="195"/>
      <c r="Q32" s="6"/>
      <c r="R32" s="6"/>
      <c r="S32" s="6"/>
      <c r="T32" s="6"/>
      <c r="U32" s="59"/>
      <c r="V32" s="59"/>
      <c r="W32" s="59"/>
      <c r="X32" s="59"/>
      <c r="Y32" s="6"/>
      <c r="Z32" s="6"/>
      <c r="AA32" s="6"/>
      <c r="AB32" s="59"/>
      <c r="AC32" s="66"/>
      <c r="AD32" s="59"/>
      <c r="AE32" s="59"/>
      <c r="AF32" s="67"/>
      <c r="AG32" s="539"/>
      <c r="AH32" s="541" t="str">
        <f>IF(AG32&lt;&gt;"",VLOOKUP(AG32,$AI$12:$AJ$15,2),"")</f>
        <v/>
      </c>
      <c r="AI32"/>
      <c r="AJ32"/>
      <c r="AK32" s="54">
        <f>IF(AO32&gt;=12,DATEDIF(BL32,BO32,"y")+1,DATEDIF(BL32,BO32,"y"))</f>
        <v>5</v>
      </c>
      <c r="AL32" s="54">
        <f>IF(AO32&gt;=12,AO32-12,AO32)</f>
        <v>10</v>
      </c>
      <c r="AM32" s="55" t="str">
        <f>IF(AP32&lt;=15,"半",0)</f>
        <v>半</v>
      </c>
      <c r="AN32" s="69">
        <f>DATEDIF(BL32,BO32,"y")</f>
        <v>5</v>
      </c>
      <c r="AO32" s="70">
        <f>IF(AP32&gt;=16,DATEDIF(BL32,BO32,"ym")+1,DATEDIF(BL32,BO32,"ym"))</f>
        <v>10</v>
      </c>
      <c r="AP32" s="71">
        <f>DATEDIF(BL32,BO32,"md")</f>
        <v>14</v>
      </c>
      <c r="AQ32" s="54">
        <f>IF(AU32&gt;=12,DATEDIF(BL32,BP32,"y")+1,DATEDIF(BL32,BP32,"y"))</f>
        <v>5</v>
      </c>
      <c r="AR32" s="54">
        <f>IF(AU32&gt;=12,AU32-12,AU32)</f>
        <v>10</v>
      </c>
      <c r="AS32" s="55">
        <f>IF(AV32&lt;=15,"半",0)</f>
        <v>0</v>
      </c>
      <c r="AT32" s="69">
        <f>DATEDIF(BL32,BP32,"y")</f>
        <v>5</v>
      </c>
      <c r="AU32" s="70">
        <f>IF(AV32&gt;=16,DATEDIF(BL32,BP32,"ym")+1,DATEDIF(BL32,BP32,"ym"))</f>
        <v>10</v>
      </c>
      <c r="AV32" s="71">
        <f>DATEDIF(BL32,BP32,"md")</f>
        <v>30</v>
      </c>
      <c r="AW32" s="54">
        <f>IF(BA32&gt;=12,DATEDIF(BM32,BO32,"y")+1,DATEDIF(BM32,BO32,"y"))</f>
        <v>5</v>
      </c>
      <c r="AX32" s="54">
        <f>IF(BA32&gt;=12,BA32-12,BA32)</f>
        <v>10</v>
      </c>
      <c r="AY32" s="55">
        <f>IF(BB32&lt;=15,"半",0)</f>
        <v>0</v>
      </c>
      <c r="AZ32" s="69">
        <f>DATEDIF(BM32,BO32,"y")</f>
        <v>5</v>
      </c>
      <c r="BA32" s="70">
        <f>IF(BB32&gt;=16,DATEDIF(BM32,BO32,"ym")+1,DATEDIF(BM32,BO32,"ym"))</f>
        <v>10</v>
      </c>
      <c r="BB32" s="70">
        <f>DATEDIF(BM32,BO32,"md")</f>
        <v>29</v>
      </c>
      <c r="BC32" s="54">
        <f>IF(BG32&gt;=12,DATEDIF(BM32,BP32,"y")+1,DATEDIF(BM32,BP32,"y"))</f>
        <v>5</v>
      </c>
      <c r="BD32" s="54">
        <f>IF(BG32&gt;=12,BG32-12,BG32)</f>
        <v>9</v>
      </c>
      <c r="BE32" s="55" t="str">
        <f>IF(BH32&lt;=15,"半",0)</f>
        <v>半</v>
      </c>
      <c r="BF32" s="69">
        <f>DATEDIF(BM32,BP32,"y")</f>
        <v>5</v>
      </c>
      <c r="BG32" s="70">
        <f>IF(BH32&gt;=16,DATEDIF(BM32,BP32,"ym")+1,DATEDIF(BM32,BP32,"ym"))</f>
        <v>9</v>
      </c>
      <c r="BH32" s="71">
        <f>DATEDIF(BM32,BP32,"md")</f>
        <v>14</v>
      </c>
      <c r="BI32" s="52"/>
      <c r="BJ32" s="59">
        <f>IF(J33="現在",$AH$5,J33)</f>
        <v>46141</v>
      </c>
      <c r="BK32" s="52">
        <v>0</v>
      </c>
      <c r="BL32" s="61">
        <f>IF(DAY(J32)&lt;=15,J32-DAY(J32)+1,J32-DAY(J32)+16)</f>
        <v>43998</v>
      </c>
      <c r="BM32" s="61">
        <f>IF(DAY(BL32)=1,BL32+15,BV32)</f>
        <v>44013</v>
      </c>
      <c r="BN32" s="62"/>
      <c r="BO32" s="63">
        <f>IF(CE32&gt;=16,CC32,IF(J33="現在",$AH$5-CE32+15,J33-CE32+15))</f>
        <v>46142</v>
      </c>
      <c r="BP32" s="63">
        <f>IF(DAY(BO32)=15,BO32-DAY(BO32),BO32-DAY(BO32)+15)</f>
        <v>46127</v>
      </c>
      <c r="BQ32" s="62"/>
      <c r="BR32" s="62"/>
      <c r="BS32" s="60">
        <f>YEAR(J32)</f>
        <v>2020</v>
      </c>
      <c r="BT32" s="64">
        <f>MONTH(J32)+1</f>
        <v>7</v>
      </c>
      <c r="BU32" s="65" t="str">
        <f>CONCATENATE(BS32,"/",BT32,"/",1)</f>
        <v>2020/7/1</v>
      </c>
      <c r="BV32" s="65">
        <f>BU32+1-1</f>
        <v>44013</v>
      </c>
      <c r="BW32" s="65">
        <f>BU32-1</f>
        <v>44012</v>
      </c>
      <c r="BX32" s="60">
        <f>DAY(BW32)</f>
        <v>30</v>
      </c>
      <c r="BY32" s="60">
        <f>DAY(J32)</f>
        <v>22</v>
      </c>
      <c r="BZ32" s="60">
        <f>YEAR(BJ32)</f>
        <v>2026</v>
      </c>
      <c r="CA32" s="64">
        <f>IF(MONTH(BJ32)=12,MONTH(BJ32)-12+1,MONTH(BJ32)+1)</f>
        <v>5</v>
      </c>
      <c r="CB32" s="65" t="str">
        <f>IF(CA32=1,CONCATENATE(BZ32+1,"/",CA32,"/",1),CONCATENATE(BZ32,"/",CA32,"/",1))</f>
        <v>2026/5/1</v>
      </c>
      <c r="CC32" s="65">
        <f>CB32-1</f>
        <v>46142</v>
      </c>
      <c r="CD32" s="60">
        <f>DAY(CC32)</f>
        <v>30</v>
      </c>
      <c r="CE32" s="60">
        <f>DAY(BJ32)</f>
        <v>29</v>
      </c>
    </row>
    <row r="33" spans="1:89" ht="12.75" customHeight="1">
      <c r="A33" s="536"/>
      <c r="B33" s="522"/>
      <c r="C33" s="523"/>
      <c r="D33" s="523"/>
      <c r="E33" s="523"/>
      <c r="F33" s="523"/>
      <c r="G33" s="524"/>
      <c r="H33" s="3" t="s">
        <v>22</v>
      </c>
      <c r="I33" s="3"/>
      <c r="J33" s="144" t="s">
        <v>60</v>
      </c>
      <c r="K33" s="535"/>
      <c r="L33" s="528"/>
      <c r="M33" s="535"/>
      <c r="N33" s="10"/>
      <c r="O33" s="6"/>
      <c r="P33" s="195"/>
      <c r="Q33" s="6"/>
      <c r="R33" s="6"/>
      <c r="S33" s="6"/>
      <c r="T33" s="6"/>
      <c r="U33" s="59"/>
      <c r="V33" s="59"/>
      <c r="W33" s="59"/>
      <c r="X33" s="59"/>
      <c r="Y33" s="6"/>
      <c r="Z33" s="6"/>
      <c r="AA33" s="6"/>
      <c r="AB33" s="59"/>
      <c r="AC33" s="66"/>
      <c r="AD33" s="59"/>
      <c r="AE33" s="59"/>
      <c r="AF33" s="67"/>
      <c r="AG33" s="540"/>
      <c r="AH33" s="542"/>
      <c r="AI33"/>
      <c r="AJ33"/>
      <c r="AK33" s="54"/>
      <c r="AL33" s="54"/>
      <c r="AM33" s="55"/>
      <c r="AN33" s="51"/>
      <c r="AO33" s="52"/>
      <c r="AP33" s="53"/>
      <c r="AQ33" s="54"/>
      <c r="AR33" s="54"/>
      <c r="AS33" s="55"/>
      <c r="AT33" s="51"/>
      <c r="AU33" s="52"/>
      <c r="AV33" s="53"/>
      <c r="AW33" s="54"/>
      <c r="AX33" s="54"/>
      <c r="AY33" s="55"/>
      <c r="AZ33" s="51"/>
      <c r="BA33" s="52"/>
      <c r="BB33" s="52"/>
      <c r="BC33" s="54"/>
      <c r="BD33" s="54"/>
      <c r="BE33" s="55"/>
      <c r="BF33" s="51"/>
      <c r="BG33" s="52"/>
      <c r="BH33" s="53"/>
      <c r="BI33" s="52"/>
      <c r="BJ33" s="59"/>
      <c r="BK33" s="52"/>
      <c r="BL33" s="61"/>
      <c r="BM33" s="61"/>
      <c r="BN33" s="62"/>
      <c r="BO33" s="63" t="s">
        <v>106</v>
      </c>
      <c r="BP33" s="63"/>
      <c r="BQ33" s="62"/>
      <c r="BR33" s="62"/>
      <c r="BT33" s="64"/>
      <c r="BU33" s="65"/>
      <c r="BV33" s="65"/>
      <c r="BW33" s="65"/>
      <c r="CA33" s="64"/>
      <c r="CB33" s="65"/>
      <c r="CC33" s="65"/>
    </row>
    <row r="34" spans="1:89" ht="12.75" customHeight="1">
      <c r="A34" s="518"/>
      <c r="B34" s="342"/>
      <c r="C34" s="520"/>
      <c r="D34" s="520"/>
      <c r="E34" s="520"/>
      <c r="F34" s="520"/>
      <c r="G34" s="521"/>
      <c r="H34" s="9" t="s">
        <v>21</v>
      </c>
      <c r="I34" s="9"/>
      <c r="J34" s="145"/>
      <c r="K34" s="534" t="str">
        <f>IF($J34&lt;&gt;"",IF($AG34="0-",AQ34,IF($AG34="+0",AW34,IF($AG34="+-",BC34,AK34))),"")</f>
        <v/>
      </c>
      <c r="L34" s="527" t="str">
        <f>IF($J34&lt;&gt;"",IF($AG34="0-",AR34,IF($AG34="+0",AX34,IF($AG34="+-",BD34,AL34))),"")</f>
        <v/>
      </c>
      <c r="M34" s="534" t="str">
        <f>IF($J34&lt;&gt;"",IF($AG34="0-",AS34,IF($AG34="+0",AY34,IF($AG34="+-",BE34,AM34))),"")</f>
        <v/>
      </c>
      <c r="N34" s="10"/>
      <c r="O34" s="6"/>
      <c r="P34" s="6"/>
      <c r="Q34" s="6"/>
      <c r="R34" s="6"/>
      <c r="S34" s="6"/>
      <c r="T34" s="6"/>
      <c r="U34" s="59"/>
      <c r="V34" s="59"/>
      <c r="W34" s="59"/>
      <c r="X34" s="59"/>
      <c r="Y34" s="6"/>
      <c r="Z34" s="6"/>
      <c r="AA34" s="6"/>
      <c r="AB34" s="59"/>
      <c r="AC34" s="66"/>
      <c r="AD34" s="59"/>
      <c r="AE34" s="59"/>
      <c r="AF34" s="67"/>
      <c r="AG34" s="539"/>
      <c r="AH34" s="541" t="str">
        <f>IF(AG34&lt;&gt;"",VLOOKUP(AG34,$AI$12:$AJ$15,2),"")</f>
        <v/>
      </c>
      <c r="AI34"/>
      <c r="AJ34"/>
      <c r="AK34" s="54">
        <f>IF(AO34&gt;=12,DATEDIF(BL34,BO34,"y")+1,DATEDIF(BL34,BO34,"y"))</f>
        <v>0</v>
      </c>
      <c r="AL34" s="54">
        <f>IF(AO34&gt;=12,AO34-12,AO34)</f>
        <v>0</v>
      </c>
      <c r="AM34" s="55" t="str">
        <f>IF(AP34&lt;=15,"半",0)</f>
        <v>半</v>
      </c>
      <c r="AN34" s="51">
        <f>DATEDIF(BL34,BO34,"y")</f>
        <v>0</v>
      </c>
      <c r="AO34" s="52">
        <f>IF(AP34&gt;=16,DATEDIF(BL34,BO34,"ym")+1,DATEDIF(BL34,BO34,"ym"))</f>
        <v>0</v>
      </c>
      <c r="AP34" s="53">
        <f>DATEDIF(BL34,BO34,"md")</f>
        <v>14</v>
      </c>
      <c r="AQ34" s="54" t="e">
        <f>IF(AU34&gt;=12,DATEDIF(BL34,BP34,"y")+1,DATEDIF(BL34,BP34,"y"))</f>
        <v>#NUM!</v>
      </c>
      <c r="AR34" s="54" t="e">
        <f>IF(AU34&gt;=12,AU34-12,AU34)</f>
        <v>#NUM!</v>
      </c>
      <c r="AS34" s="55" t="e">
        <f>IF(AV34&lt;=15,"半",0)</f>
        <v>#NUM!</v>
      </c>
      <c r="AT34" s="51" t="e">
        <f>DATEDIF(BL34,BP34,"y")</f>
        <v>#NUM!</v>
      </c>
      <c r="AU34" s="52" t="e">
        <f>IF(AV34&gt;=16,DATEDIF(BL34,BP34,"ym")+1,DATEDIF(BL34,BP34,"ym"))</f>
        <v>#NUM!</v>
      </c>
      <c r="AV34" s="53" t="e">
        <f>DATEDIF(BL34,BP34,"md")</f>
        <v>#NUM!</v>
      </c>
      <c r="AW34" s="54" t="e">
        <f>IF(BA34&gt;=12,DATEDIF(BM34,BO34,"y")+1,DATEDIF(BM34,BO34,"y"))</f>
        <v>#NUM!</v>
      </c>
      <c r="AX34" s="54" t="e">
        <f>IF(BA34&gt;=12,BA34-12,BA34)</f>
        <v>#NUM!</v>
      </c>
      <c r="AY34" s="55" t="e">
        <f>IF(BB34&lt;=15,"半",0)</f>
        <v>#NUM!</v>
      </c>
      <c r="AZ34" s="51" t="e">
        <f>DATEDIF(BM34,BO34,"y")</f>
        <v>#NUM!</v>
      </c>
      <c r="BA34" s="52" t="e">
        <f>IF(BB34&gt;=16,DATEDIF(BM34,BO34,"ym")+1,DATEDIF(BM34,BO34,"ym"))</f>
        <v>#NUM!</v>
      </c>
      <c r="BB34" s="52" t="e">
        <f>DATEDIF(BM34,BO34,"md")</f>
        <v>#NUM!</v>
      </c>
      <c r="BC34" s="54" t="e">
        <f>IF(BG34&gt;=12,DATEDIF(BM34,BP34,"y")+1,DATEDIF(BM34,BP34,"y"))</f>
        <v>#NUM!</v>
      </c>
      <c r="BD34" s="54" t="e">
        <f>IF(BG34&gt;=12,BG34-12,BG34)</f>
        <v>#NUM!</v>
      </c>
      <c r="BE34" s="55" t="e">
        <f>IF(BH34&lt;=15,"半",0)</f>
        <v>#NUM!</v>
      </c>
      <c r="BF34" s="51" t="e">
        <f>DATEDIF(BM34,BP34,"y")</f>
        <v>#NUM!</v>
      </c>
      <c r="BG34" s="52" t="e">
        <f>IF(BH34&gt;=16,DATEDIF(BM34,BP34,"ym")+1,DATEDIF(BM34,BP34,"ym"))</f>
        <v>#NUM!</v>
      </c>
      <c r="BH34" s="53" t="e">
        <f>DATEDIF(BM34,BP34,"md")</f>
        <v>#NUM!</v>
      </c>
      <c r="BI34" s="52"/>
      <c r="BJ34" s="59">
        <f>IF(J35="現在",$AH$5,J35)</f>
        <v>0</v>
      </c>
      <c r="BK34" s="52">
        <v>1</v>
      </c>
      <c r="BL34" s="61">
        <f>IF(DAY(J34)&lt;=15,J34-DAY(J34)+1,J34-DAY(J34)+16)</f>
        <v>1</v>
      </c>
      <c r="BM34" s="61">
        <f>IF(DAY(BL34)=1,BL34+15,BV34)</f>
        <v>16</v>
      </c>
      <c r="BN34" s="62"/>
      <c r="BO34" s="63">
        <f>IF(CE34&gt;=16,CC34,IF(J35="現在",$AH$5-CE34+15,J35-CE34+15))</f>
        <v>15</v>
      </c>
      <c r="BP34" s="63">
        <f>IF(DAY(BO34)=15,BO34-DAY(BO34),BO34-DAY(BO34)+15)</f>
        <v>0</v>
      </c>
      <c r="BQ34" s="62"/>
      <c r="BR34" s="62"/>
      <c r="BS34" s="60">
        <f>YEAR(J34)</f>
        <v>1900</v>
      </c>
      <c r="BT34" s="64">
        <f>MONTH(J34)+1</f>
        <v>2</v>
      </c>
      <c r="BU34" s="65" t="str">
        <f>CONCATENATE(BS34,"/",BT34,"/",1)</f>
        <v>1900/2/1</v>
      </c>
      <c r="BV34" s="65">
        <f>BU34+1-1</f>
        <v>32</v>
      </c>
      <c r="BW34" s="65">
        <f>BU34-1</f>
        <v>31</v>
      </c>
      <c r="BX34" s="60">
        <f>DAY(BW34)</f>
        <v>31</v>
      </c>
      <c r="BY34" s="60">
        <f>DAY(J34)</f>
        <v>0</v>
      </c>
      <c r="BZ34" s="60">
        <f>YEAR(BJ34)</f>
        <v>1900</v>
      </c>
      <c r="CA34" s="64">
        <f>IF(MONTH(BJ34)=12,MONTH(BJ34)-12+1,MONTH(BJ34)+1)</f>
        <v>2</v>
      </c>
      <c r="CB34" s="65" t="str">
        <f>IF(CA34=1,CONCATENATE(BZ34+1,"/",CA34,"/",1),CONCATENATE(BZ34,"/",CA34,"/",1))</f>
        <v>1900/2/1</v>
      </c>
      <c r="CC34" s="65">
        <f>CB34-1</f>
        <v>31</v>
      </c>
      <c r="CD34" s="60">
        <f>DAY(CC34)</f>
        <v>31</v>
      </c>
      <c r="CE34" s="60">
        <f>DAY(BJ34)</f>
        <v>0</v>
      </c>
    </row>
    <row r="35" spans="1:89" ht="12.75" customHeight="1">
      <c r="A35" s="536"/>
      <c r="B35" s="522"/>
      <c r="C35" s="523"/>
      <c r="D35" s="523"/>
      <c r="E35" s="523"/>
      <c r="F35" s="523"/>
      <c r="G35" s="524"/>
      <c r="H35" s="3" t="s">
        <v>22</v>
      </c>
      <c r="I35" s="3"/>
      <c r="J35" s="144"/>
      <c r="K35" s="535"/>
      <c r="L35" s="528"/>
      <c r="M35" s="535"/>
      <c r="N35" s="45"/>
      <c r="O35" s="72"/>
      <c r="P35" s="72"/>
      <c r="Q35" s="72"/>
      <c r="R35" s="72"/>
      <c r="S35" s="72"/>
      <c r="T35" s="72"/>
      <c r="U35" s="73"/>
      <c r="V35" s="73"/>
      <c r="W35" s="73"/>
      <c r="X35" s="73"/>
      <c r="Y35" s="72"/>
      <c r="Z35" s="72"/>
      <c r="AA35" s="72"/>
      <c r="AB35" s="73"/>
      <c r="AC35" s="74"/>
      <c r="AD35" s="73"/>
      <c r="AE35" s="73"/>
      <c r="AF35" s="67"/>
      <c r="AG35" s="540"/>
      <c r="AH35" s="542"/>
      <c r="AI35"/>
      <c r="AJ35"/>
      <c r="AK35" s="54"/>
      <c r="AL35" s="54"/>
      <c r="AM35" s="55"/>
      <c r="AN35" s="51"/>
      <c r="AO35" s="52"/>
      <c r="AP35" s="53"/>
      <c r="AQ35" s="54"/>
      <c r="AR35" s="54"/>
      <c r="AS35" s="55"/>
      <c r="AT35" s="51"/>
      <c r="AU35" s="52"/>
      <c r="AV35" s="53"/>
      <c r="AW35" s="54"/>
      <c r="AX35" s="54"/>
      <c r="AY35" s="55"/>
      <c r="AZ35" s="51"/>
      <c r="BA35" s="52"/>
      <c r="BB35" s="52"/>
      <c r="BC35" s="54"/>
      <c r="BD35" s="54"/>
      <c r="BE35" s="55"/>
      <c r="BF35" s="51"/>
      <c r="BG35" s="52"/>
      <c r="BH35" s="53"/>
      <c r="BI35" s="52"/>
      <c r="BJ35" s="59"/>
      <c r="BK35" s="52"/>
      <c r="BL35" s="61"/>
      <c r="BM35" s="61"/>
      <c r="BN35" s="62"/>
      <c r="BO35" s="63" t="s">
        <v>106</v>
      </c>
      <c r="BP35" s="63"/>
      <c r="BQ35" s="62"/>
      <c r="BR35" s="62"/>
      <c r="BT35" s="64"/>
      <c r="BU35" s="65"/>
      <c r="BV35" s="65"/>
      <c r="BW35" s="65"/>
      <c r="CA35" s="64"/>
      <c r="CB35" s="65"/>
      <c r="CC35" s="65"/>
    </row>
    <row r="36" spans="1:89" ht="12.75" customHeight="1">
      <c r="A36" s="518"/>
      <c r="B36" s="342" t="s">
        <v>207</v>
      </c>
      <c r="C36" s="520"/>
      <c r="D36" s="520"/>
      <c r="E36" s="520"/>
      <c r="F36" s="520"/>
      <c r="G36" s="521"/>
      <c r="H36" s="9" t="s">
        <v>21</v>
      </c>
      <c r="I36" s="9"/>
      <c r="J36" s="145">
        <v>34425</v>
      </c>
      <c r="K36" s="525">
        <f>IF($J36&lt;&gt;"",IF($AG36="0-",AQ36,IF($AG36="+0",AW36,IF($AG36="+-",BC36,AK36))),"")</f>
        <v>6</v>
      </c>
      <c r="L36" s="527">
        <f>IF($J36&lt;&gt;"",IF($AG36="0-",AR36,IF($AG36="+0",AX36,IF($AG36="+-",BD36,AL36))),"")</f>
        <v>0</v>
      </c>
      <c r="M36" s="534">
        <f>IF($J36&lt;&gt;"",IF($AG36="0-",AS36,IF($AG36="+0",AY36,IF($AG36="+-",BE36,AM36))),"")</f>
        <v>0</v>
      </c>
      <c r="N36" s="118"/>
      <c r="O36" s="119"/>
      <c r="P36" s="531">
        <v>45473</v>
      </c>
      <c r="Q36" s="532"/>
      <c r="R36" s="532"/>
      <c r="S36" s="532"/>
      <c r="T36" s="532"/>
      <c r="U36" s="288" t="s">
        <v>60</v>
      </c>
      <c r="V36" s="460"/>
      <c r="W36" s="508"/>
      <c r="X36" s="509"/>
      <c r="Y36" s="509"/>
      <c r="Z36" s="509"/>
      <c r="AA36" s="509"/>
      <c r="AB36" s="288" t="s">
        <v>60</v>
      </c>
      <c r="AC36" s="289"/>
      <c r="AD36" s="104"/>
      <c r="AE36" s="104"/>
      <c r="AF36" s="67"/>
      <c r="AG36" s="539"/>
      <c r="AH36" s="541" t="str">
        <f>IF(AG36&lt;&gt;"",VLOOKUP(AG36,$AI$12:$AJ$15,2),"")</f>
        <v/>
      </c>
      <c r="AI36"/>
      <c r="AJ36"/>
      <c r="AK36" s="54">
        <f>IF(AO36&gt;=12,DATEDIF(BL36,BO36,"y")+1,DATEDIF(BL36,BO36,"y"))</f>
        <v>6</v>
      </c>
      <c r="AL36" s="54">
        <f>IF(AO36&gt;=12,AO36-12,AO36)</f>
        <v>0</v>
      </c>
      <c r="AM36" s="55">
        <f>IF(AP36&lt;=15,"半",0)</f>
        <v>0</v>
      </c>
      <c r="AN36" s="51">
        <f>DATEDIF(BL36,BO36,"y")</f>
        <v>5</v>
      </c>
      <c r="AO36" s="52">
        <f>IF(AP36&gt;=16,DATEDIF(BL36,BO36,"ym")+1,DATEDIF(BL36,BO36,"ym"))</f>
        <v>12</v>
      </c>
      <c r="AP36" s="53">
        <f>DATEDIF(BL36,BO36,"md")</f>
        <v>30</v>
      </c>
      <c r="AQ36" s="54">
        <f>IF(AU36&gt;=12,DATEDIF(BL36,BP36,"y")+1,DATEDIF(BL36,BP36,"y"))</f>
        <v>5</v>
      </c>
      <c r="AR36" s="54">
        <f>IF(AU36&gt;=12,AU36-12,AU36)</f>
        <v>11</v>
      </c>
      <c r="AS36" s="55" t="str">
        <f>IF(AV36&lt;=15,"半",0)</f>
        <v>半</v>
      </c>
      <c r="AT36" s="51">
        <f>DATEDIF(BL36,BP36,"y")</f>
        <v>5</v>
      </c>
      <c r="AU36" s="52">
        <f>IF(AV36&gt;=16,DATEDIF(BL36,BP36,"ym")+1,DATEDIF(BL36,BP36,"ym"))</f>
        <v>11</v>
      </c>
      <c r="AV36" s="53">
        <f>DATEDIF(BL36,BP36,"md")</f>
        <v>14</v>
      </c>
      <c r="AW36" s="54">
        <f>IF(BA36&gt;=12,DATEDIF(BM36,BO36,"y")+1,DATEDIF(BM36,BO36,"y"))</f>
        <v>5</v>
      </c>
      <c r="AX36" s="54">
        <f>IF(BA36&gt;=12,BA36-12,BA36)</f>
        <v>11</v>
      </c>
      <c r="AY36" s="55" t="str">
        <f>IF(BB36&lt;=15,"半",0)</f>
        <v>半</v>
      </c>
      <c r="AZ36" s="51">
        <f>DATEDIF(BM36,BO36,"y")</f>
        <v>5</v>
      </c>
      <c r="BA36" s="52">
        <f>IF(BB36&gt;=16,DATEDIF(BM36,BO36,"ym")+1,DATEDIF(BM36,BO36,"ym"))</f>
        <v>11</v>
      </c>
      <c r="BB36" s="52">
        <f>DATEDIF(BM36,BO36,"md")</f>
        <v>15</v>
      </c>
      <c r="BC36" s="54">
        <f>IF(BG36&gt;=12,DATEDIF(BM36,BP36,"y")+1,DATEDIF(BM36,BP36,"y"))</f>
        <v>5</v>
      </c>
      <c r="BD36" s="54">
        <f>IF(BG36&gt;=12,BG36-12,BG36)</f>
        <v>11</v>
      </c>
      <c r="BE36" s="55">
        <f>IF(BH36&lt;=15,"半",0)</f>
        <v>0</v>
      </c>
      <c r="BF36" s="51">
        <f>DATEDIF(BM36,BP36,"y")</f>
        <v>5</v>
      </c>
      <c r="BG36" s="52">
        <f>IF(BH36&gt;=16,DATEDIF(BM36,BP36,"ym")+1,DATEDIF(BM36,BP36,"ym"))</f>
        <v>11</v>
      </c>
      <c r="BH36" s="53">
        <f>DATEDIF(BM36,BP36,"md")</f>
        <v>28</v>
      </c>
      <c r="BI36" s="52"/>
      <c r="BJ36" s="59">
        <f>IF(J37="現在",$AH$5,J37)</f>
        <v>36616</v>
      </c>
      <c r="BK36" s="52">
        <v>2</v>
      </c>
      <c r="BL36" s="61">
        <f>IF(DAY(J36)&lt;=15,J36-DAY(J36)+1,J36-DAY(J36)+16)</f>
        <v>34425</v>
      </c>
      <c r="BM36" s="61">
        <f>IF(DAY(BL36)=1,BL36+15,BV36)</f>
        <v>34440</v>
      </c>
      <c r="BN36" s="62"/>
      <c r="BO36" s="63">
        <f>IF(CE36&gt;=16,CC36,IF(J37="現在",$AH$5-CE36+15,J37-CE36+15))</f>
        <v>36616</v>
      </c>
      <c r="BP36" s="63">
        <f>IF(DAY(BO36)=15,BO36-DAY(BO36),BO36-DAY(BO36)+15)</f>
        <v>36600</v>
      </c>
      <c r="BQ36" s="62"/>
      <c r="BR36" s="62"/>
      <c r="BS36" s="60">
        <f>YEAR(J36)</f>
        <v>1994</v>
      </c>
      <c r="BT36" s="64">
        <f>MONTH(J36)+1</f>
        <v>5</v>
      </c>
      <c r="BU36" s="65" t="str">
        <f>CONCATENATE(BS36,"/",BT36,"/",1)</f>
        <v>1994/5/1</v>
      </c>
      <c r="BV36" s="65">
        <f>BU36+1-1</f>
        <v>34455</v>
      </c>
      <c r="BW36" s="65">
        <f>BU36-1</f>
        <v>34454</v>
      </c>
      <c r="BX36" s="60">
        <f>DAY(BW36)</f>
        <v>30</v>
      </c>
      <c r="BY36" s="60">
        <f>DAY(J36)</f>
        <v>1</v>
      </c>
      <c r="BZ36" s="60">
        <f>YEAR(BJ36)</f>
        <v>2000</v>
      </c>
      <c r="CA36" s="64">
        <f>IF(MONTH(BJ36)=12,MONTH(BJ36)-12+1,MONTH(BJ36)+1)</f>
        <v>4</v>
      </c>
      <c r="CB36" s="65" t="str">
        <f>IF(CA36=1,CONCATENATE(BZ36+1,"/",CA36,"/",1),CONCATENATE(BZ36,"/",CA36,"/",1))</f>
        <v>2000/4/1</v>
      </c>
      <c r="CC36" s="65">
        <f>CB36-1</f>
        <v>36616</v>
      </c>
      <c r="CD36" s="60">
        <f>DAY(CC36)</f>
        <v>31</v>
      </c>
      <c r="CE36" s="60">
        <f>DAY(BJ36)</f>
        <v>31</v>
      </c>
    </row>
    <row r="37" spans="1:89" ht="12.75" customHeight="1">
      <c r="A37" s="536"/>
      <c r="B37" s="522"/>
      <c r="C37" s="523"/>
      <c r="D37" s="523"/>
      <c r="E37" s="523"/>
      <c r="F37" s="523"/>
      <c r="G37" s="524"/>
      <c r="H37" s="3" t="s">
        <v>22</v>
      </c>
      <c r="I37" s="3"/>
      <c r="J37" s="144">
        <v>36616</v>
      </c>
      <c r="K37" s="526"/>
      <c r="L37" s="528"/>
      <c r="M37" s="535"/>
      <c r="N37" s="350" t="s">
        <v>92</v>
      </c>
      <c r="O37" s="347"/>
      <c r="P37" s="268" t="s">
        <v>44</v>
      </c>
      <c r="Q37" s="269"/>
      <c r="R37" s="282" t="s">
        <v>214</v>
      </c>
      <c r="S37" s="283"/>
      <c r="T37" s="283"/>
      <c r="U37" s="283"/>
      <c r="V37" s="290"/>
      <c r="W37" s="268" t="s">
        <v>44</v>
      </c>
      <c r="X37" s="269"/>
      <c r="Y37" s="282"/>
      <c r="Z37" s="283"/>
      <c r="AA37" s="283"/>
      <c r="AB37" s="283"/>
      <c r="AC37" s="284"/>
      <c r="AD37" s="104"/>
      <c r="AE37" s="104"/>
      <c r="AF37" s="67"/>
      <c r="AG37" s="540"/>
      <c r="AH37" s="542"/>
      <c r="AI37"/>
      <c r="AJ37"/>
      <c r="AK37" s="54"/>
      <c r="AL37" s="54"/>
      <c r="AM37" s="55"/>
      <c r="AN37" s="51"/>
      <c r="AO37" s="52"/>
      <c r="AP37" s="53"/>
      <c r="AQ37" s="54"/>
      <c r="AR37" s="54"/>
      <c r="AS37" s="55"/>
      <c r="AT37" s="51"/>
      <c r="AU37" s="52"/>
      <c r="AV37" s="53"/>
      <c r="AW37" s="54"/>
      <c r="AX37" s="54"/>
      <c r="AY37" s="55"/>
      <c r="AZ37" s="51"/>
      <c r="BA37" s="52"/>
      <c r="BB37" s="52"/>
      <c r="BC37" s="54"/>
      <c r="BD37" s="54"/>
      <c r="BE37" s="55"/>
      <c r="BF37" s="51"/>
      <c r="BG37" s="52"/>
      <c r="BH37" s="53"/>
      <c r="BI37" s="52"/>
      <c r="BJ37" s="59"/>
      <c r="BK37" s="52"/>
      <c r="BL37" s="61"/>
      <c r="BM37" s="61"/>
      <c r="BN37" s="62"/>
      <c r="BO37" s="63" t="s">
        <v>78</v>
      </c>
      <c r="BP37" s="63"/>
      <c r="BQ37" s="62"/>
      <c r="BR37" s="62"/>
      <c r="BT37" s="64"/>
      <c r="BU37" s="65"/>
      <c r="BV37" s="65"/>
      <c r="BW37" s="65"/>
      <c r="CA37" s="64"/>
      <c r="CB37" s="65"/>
      <c r="CC37" s="65"/>
    </row>
    <row r="38" spans="1:89" ht="12.75" customHeight="1">
      <c r="A38" s="305"/>
      <c r="B38" s="342"/>
      <c r="C38" s="520"/>
      <c r="D38" s="520"/>
      <c r="E38" s="520"/>
      <c r="F38" s="520"/>
      <c r="G38" s="521"/>
      <c r="H38" s="9" t="s">
        <v>21</v>
      </c>
      <c r="I38" s="9"/>
      <c r="J38" s="145"/>
      <c r="K38" s="525" t="str">
        <f>IF($J38&lt;&gt;"",IF($AG38="0-",AQ38,IF($AG38="+0",AW38,IF($AG38="+-",BC38,AK38))),"")</f>
        <v/>
      </c>
      <c r="L38" s="527" t="str">
        <f>IF($J38&lt;&gt;"",IF($AG38="0-",AR38,IF($AG38="+0",AX38,IF($AG38="+-",BD38,AL38))),"")</f>
        <v/>
      </c>
      <c r="M38" s="534" t="str">
        <f>IF($J38&lt;&gt;"",IF($AG38="0-",AS38,IF($AG38="+0",AY38,IF($AG38="+-",BE38,AM38))),"")</f>
        <v/>
      </c>
      <c r="N38" s="350"/>
      <c r="O38" s="347"/>
      <c r="P38" s="237"/>
      <c r="Q38" s="238"/>
      <c r="R38" s="285"/>
      <c r="S38" s="286"/>
      <c r="T38" s="286"/>
      <c r="U38" s="286"/>
      <c r="V38" s="291"/>
      <c r="W38" s="237"/>
      <c r="X38" s="238"/>
      <c r="Y38" s="285"/>
      <c r="Z38" s="286"/>
      <c r="AA38" s="286"/>
      <c r="AB38" s="286"/>
      <c r="AC38" s="287"/>
      <c r="AD38" s="112"/>
      <c r="AE38" s="112"/>
      <c r="AF38" s="67"/>
      <c r="AG38" s="539"/>
      <c r="AH38" s="541" t="str">
        <f>IF(AG38&lt;&gt;"",VLOOKUP(AG38,$AI$12:$AJ$15,2),"")</f>
        <v/>
      </c>
      <c r="AI38"/>
      <c r="AJ38"/>
      <c r="AK38" s="54">
        <f>IF(AO38&gt;=12,DATEDIF(BL38,BO38,"y")+1,DATEDIF(BL38,BO38,"y"))</f>
        <v>0</v>
      </c>
      <c r="AL38" s="54">
        <f>IF(AO38&gt;=12,AO38-12,AO38)</f>
        <v>0</v>
      </c>
      <c r="AM38" s="55" t="str">
        <f>IF(AP38&lt;=15,"半",0)</f>
        <v>半</v>
      </c>
      <c r="AN38" s="69">
        <f>DATEDIF(BL38,BO38,"y")</f>
        <v>0</v>
      </c>
      <c r="AO38" s="70">
        <f>IF(AP38&gt;=16,DATEDIF(BL38,BO38,"ym")+1,DATEDIF(BL38,BO38,"ym"))</f>
        <v>0</v>
      </c>
      <c r="AP38" s="71">
        <f>DATEDIF(BL38,BO38,"md")</f>
        <v>14</v>
      </c>
      <c r="AQ38" s="54" t="e">
        <f>IF(AU38&gt;=12,DATEDIF(BL38,BP38,"y")+1,DATEDIF(BL38,BP38,"y"))</f>
        <v>#NUM!</v>
      </c>
      <c r="AR38" s="54" t="e">
        <f>IF(AU38&gt;=12,AU38-12,AU38)</f>
        <v>#NUM!</v>
      </c>
      <c r="AS38" s="55" t="e">
        <f>IF(AV38&lt;=15,"半",0)</f>
        <v>#NUM!</v>
      </c>
      <c r="AT38" s="69" t="e">
        <f>DATEDIF(BL38,BP38,"y")</f>
        <v>#NUM!</v>
      </c>
      <c r="AU38" s="70" t="e">
        <f>IF(AV38&gt;=16,DATEDIF(BL38,BP38,"ym")+1,DATEDIF(BL38,BP38,"ym"))</f>
        <v>#NUM!</v>
      </c>
      <c r="AV38" s="71" t="e">
        <f>DATEDIF(BL38,BP38,"md")</f>
        <v>#NUM!</v>
      </c>
      <c r="AW38" s="54" t="e">
        <f>IF(BA38&gt;=12,DATEDIF(BM38,BO38,"y")+1,DATEDIF(BM38,BO38,"y"))</f>
        <v>#NUM!</v>
      </c>
      <c r="AX38" s="54" t="e">
        <f>IF(BA38&gt;=12,BA38-12,BA38)</f>
        <v>#NUM!</v>
      </c>
      <c r="AY38" s="55" t="e">
        <f>IF(BB38&lt;=15,"半",0)</f>
        <v>#NUM!</v>
      </c>
      <c r="AZ38" s="69" t="e">
        <f>DATEDIF(BM38,BO38,"y")</f>
        <v>#NUM!</v>
      </c>
      <c r="BA38" s="70" t="e">
        <f>IF(BB38&gt;=16,DATEDIF(BM38,BO38,"ym")+1,DATEDIF(BM38,BO38,"ym"))</f>
        <v>#NUM!</v>
      </c>
      <c r="BB38" s="70" t="e">
        <f>DATEDIF(BM38,BO38,"md")</f>
        <v>#NUM!</v>
      </c>
      <c r="BC38" s="54" t="e">
        <f>IF(BG38&gt;=12,DATEDIF(BM38,BP38,"y")+1,DATEDIF(BM38,BP38,"y"))</f>
        <v>#NUM!</v>
      </c>
      <c r="BD38" s="54" t="e">
        <f>IF(BG38&gt;=12,BG38-12,BG38)</f>
        <v>#NUM!</v>
      </c>
      <c r="BE38" s="55" t="e">
        <f>IF(BH38&lt;=15,"半",0)</f>
        <v>#NUM!</v>
      </c>
      <c r="BF38" s="69" t="e">
        <f>DATEDIF(BM38,BP38,"y")</f>
        <v>#NUM!</v>
      </c>
      <c r="BG38" s="70" t="e">
        <f>IF(BH38&gt;=16,DATEDIF(BM38,BP38,"ym")+1,DATEDIF(BM38,BP38,"ym"))</f>
        <v>#NUM!</v>
      </c>
      <c r="BH38" s="71" t="e">
        <f>DATEDIF(BM38,BP38,"md")</f>
        <v>#NUM!</v>
      </c>
      <c r="BI38" s="52"/>
      <c r="BJ38" s="59">
        <f>IF(J39="現在",$AH$5,J39)</f>
        <v>0</v>
      </c>
      <c r="BK38" s="52">
        <v>0</v>
      </c>
      <c r="BL38" s="61">
        <f>IF(DAY(J38)&lt;=15,J38-DAY(J38)+1,J38-DAY(J38)+16)</f>
        <v>1</v>
      </c>
      <c r="BM38" s="61">
        <f>IF(DAY(BL38)=1,BL38+15,BV38)</f>
        <v>16</v>
      </c>
      <c r="BN38" s="62"/>
      <c r="BO38" s="63">
        <f>IF(CE38&gt;=16,CC38,IF(J39="現在",$AH$5-CE38+15,J39-CE38+15))</f>
        <v>15</v>
      </c>
      <c r="BP38" s="63">
        <f>IF(DAY(BO38)=15,BO38-DAY(BO38),BO38-DAY(BO38)+15)</f>
        <v>0</v>
      </c>
      <c r="BQ38" s="62"/>
      <c r="BR38" s="62"/>
      <c r="BS38" s="60">
        <f>YEAR(J38)</f>
        <v>1900</v>
      </c>
      <c r="BT38" s="64">
        <f>MONTH(J38)+1</f>
        <v>2</v>
      </c>
      <c r="BU38" s="65" t="str">
        <f>CONCATENATE(BS38,"/",BT38,"/",1)</f>
        <v>1900/2/1</v>
      </c>
      <c r="BV38" s="65">
        <f>BU38+1-1</f>
        <v>32</v>
      </c>
      <c r="BW38" s="65">
        <f>BU38-1</f>
        <v>31</v>
      </c>
      <c r="BX38" s="60">
        <f>DAY(BW38)</f>
        <v>31</v>
      </c>
      <c r="BY38" s="60">
        <f>DAY(J38)</f>
        <v>0</v>
      </c>
      <c r="BZ38" s="60">
        <f>YEAR(BJ38)</f>
        <v>1900</v>
      </c>
      <c r="CA38" s="64">
        <f>IF(MONTH(BJ38)=12,MONTH(BJ38)-12+1,MONTH(BJ38)+1)</f>
        <v>2</v>
      </c>
      <c r="CB38" s="65" t="str">
        <f>IF(CA38=1,CONCATENATE(BZ38+1,"/",CA38,"/",1),CONCATENATE(BZ38,"/",CA38,"/",1))</f>
        <v>1900/2/1</v>
      </c>
      <c r="CC38" s="65">
        <f>CB38-1</f>
        <v>31</v>
      </c>
      <c r="CD38" s="60">
        <f>DAY(CC38)</f>
        <v>31</v>
      </c>
      <c r="CE38" s="60">
        <f>DAY(BJ38)</f>
        <v>0</v>
      </c>
    </row>
    <row r="39" spans="1:89" ht="12.75" customHeight="1">
      <c r="A39" s="306"/>
      <c r="B39" s="522"/>
      <c r="C39" s="523"/>
      <c r="D39" s="523"/>
      <c r="E39" s="523"/>
      <c r="F39" s="523"/>
      <c r="G39" s="524"/>
      <c r="H39" s="3" t="s">
        <v>22</v>
      </c>
      <c r="I39" s="3"/>
      <c r="J39" s="144"/>
      <c r="K39" s="526"/>
      <c r="L39" s="528"/>
      <c r="M39" s="535"/>
      <c r="N39" s="350"/>
      <c r="O39" s="347"/>
      <c r="P39" s="235" t="s">
        <v>31</v>
      </c>
      <c r="Q39" s="236"/>
      <c r="R39" s="249">
        <v>2000</v>
      </c>
      <c r="S39" s="250"/>
      <c r="T39" s="250"/>
      <c r="U39" s="250"/>
      <c r="V39" s="153" t="s">
        <v>62</v>
      </c>
      <c r="W39" s="235" t="s">
        <v>31</v>
      </c>
      <c r="X39" s="236"/>
      <c r="Y39" s="249"/>
      <c r="Z39" s="250"/>
      <c r="AA39" s="250"/>
      <c r="AB39" s="250"/>
      <c r="AC39" s="155" t="s">
        <v>62</v>
      </c>
      <c r="AD39" s="113"/>
      <c r="AE39" s="113"/>
      <c r="AF39" s="67"/>
      <c r="AG39" s="540"/>
      <c r="AH39" s="542"/>
      <c r="AI39"/>
      <c r="AJ39"/>
      <c r="AK39" s="54"/>
      <c r="AL39" s="54"/>
      <c r="AM39" s="55"/>
      <c r="AN39" s="51"/>
      <c r="AO39" s="52"/>
      <c r="AP39" s="53"/>
      <c r="AQ39" s="54"/>
      <c r="AR39" s="54"/>
      <c r="AS39" s="55"/>
      <c r="AT39" s="51"/>
      <c r="AU39" s="52"/>
      <c r="AV39" s="53"/>
      <c r="AW39" s="54"/>
      <c r="AX39" s="54"/>
      <c r="AY39" s="55"/>
      <c r="AZ39" s="51"/>
      <c r="BA39" s="52"/>
      <c r="BB39" s="52"/>
      <c r="BC39" s="54"/>
      <c r="BD39" s="54"/>
      <c r="BE39" s="55"/>
      <c r="BF39" s="51"/>
      <c r="BG39" s="52"/>
      <c r="BH39" s="53"/>
      <c r="BI39" s="52"/>
      <c r="BJ39" s="59"/>
      <c r="BK39" s="52"/>
      <c r="BL39" s="61"/>
      <c r="BM39" s="61"/>
      <c r="BN39" s="62"/>
      <c r="BO39" s="63" t="s">
        <v>107</v>
      </c>
      <c r="BP39" s="63"/>
      <c r="BQ39" s="62"/>
      <c r="BR39" s="62"/>
      <c r="BT39" s="64"/>
      <c r="BU39" s="65"/>
      <c r="BV39" s="65"/>
      <c r="BW39" s="65"/>
      <c r="CA39" s="64"/>
      <c r="CB39" s="65"/>
      <c r="CC39" s="65"/>
    </row>
    <row r="40" spans="1:89" ht="12.75" customHeight="1">
      <c r="A40" s="518"/>
      <c r="B40" s="342"/>
      <c r="C40" s="520"/>
      <c r="D40" s="520"/>
      <c r="E40" s="520"/>
      <c r="F40" s="520"/>
      <c r="G40" s="521"/>
      <c r="H40" s="9" t="s">
        <v>21</v>
      </c>
      <c r="I40" s="9"/>
      <c r="J40" s="145"/>
      <c r="K40" s="525" t="str">
        <f>IF($J40&lt;&gt;"",IF($AG40="0-",AQ40,IF($AG40="+0",AW40,IF($AG40="+-",BC40,AK40))),"")</f>
        <v/>
      </c>
      <c r="L40" s="527" t="str">
        <f>IF($J40&lt;&gt;"",IF($AG40="0-",AR40,IF($AG40="+0",AX40,IF($AG40="+-",BD40,AL40))),"")</f>
        <v/>
      </c>
      <c r="M40" s="537" t="str">
        <f>IF($J40&lt;&gt;"",IF($AG40="0-",AS40,IF($AG40="+0",AY40,IF($AG40="+-",BE40,AM40))),"")</f>
        <v/>
      </c>
      <c r="N40" s="350"/>
      <c r="O40" s="347"/>
      <c r="P40" s="237"/>
      <c r="Q40" s="238"/>
      <c r="R40" s="251"/>
      <c r="S40" s="252"/>
      <c r="T40" s="252"/>
      <c r="U40" s="252"/>
      <c r="V40" s="154"/>
      <c r="W40" s="237"/>
      <c r="X40" s="238"/>
      <c r="Y40" s="251"/>
      <c r="Z40" s="252"/>
      <c r="AA40" s="252"/>
      <c r="AB40" s="252"/>
      <c r="AC40" s="152"/>
      <c r="AD40" s="114"/>
      <c r="AE40" s="114"/>
      <c r="AF40" s="67"/>
      <c r="AG40" s="539"/>
      <c r="AH40" s="541" t="str">
        <f>IF(AG40&lt;&gt;"",VLOOKUP(AG40,$AI$12:$AJ$15,2),"")</f>
        <v/>
      </c>
      <c r="AI40"/>
      <c r="AJ40"/>
      <c r="AK40" s="54">
        <f>IF(AO40&gt;=12,DATEDIF(BL40,BO40,"y")+1,DATEDIF(BL40,BO40,"y"))</f>
        <v>0</v>
      </c>
      <c r="AL40" s="54">
        <f>IF(AO40&gt;=12,AO40-12,AO40)</f>
        <v>0</v>
      </c>
      <c r="AM40" s="55" t="str">
        <f>IF(AP40&lt;=15,"半",0)</f>
        <v>半</v>
      </c>
      <c r="AN40" s="51">
        <f>DATEDIF(BL40,BO40,"y")</f>
        <v>0</v>
      </c>
      <c r="AO40" s="52">
        <f>IF(AP40&gt;=16,DATEDIF(BL40,BO40,"ym")+1,DATEDIF(BL40,BO40,"ym"))</f>
        <v>0</v>
      </c>
      <c r="AP40" s="53">
        <f>DATEDIF(BL40,BO40,"md")</f>
        <v>14</v>
      </c>
      <c r="AQ40" s="54" t="e">
        <f>IF(AU40&gt;=12,DATEDIF(BL40,BP40,"y")+1,DATEDIF(BL40,BP40,"y"))</f>
        <v>#NUM!</v>
      </c>
      <c r="AR40" s="54" t="e">
        <f>IF(AU40&gt;=12,AU40-12,AU40)</f>
        <v>#NUM!</v>
      </c>
      <c r="AS40" s="55" t="e">
        <f>IF(AV40&lt;=15,"半",0)</f>
        <v>#NUM!</v>
      </c>
      <c r="AT40" s="51" t="e">
        <f>DATEDIF(BL40,BP40,"y")</f>
        <v>#NUM!</v>
      </c>
      <c r="AU40" s="52" t="e">
        <f>IF(AV40&gt;=16,DATEDIF(BL40,BP40,"ym")+1,DATEDIF(BL40,BP40,"ym"))</f>
        <v>#NUM!</v>
      </c>
      <c r="AV40" s="53" t="e">
        <f>DATEDIF(BL40,BP40,"md")</f>
        <v>#NUM!</v>
      </c>
      <c r="AW40" s="54" t="e">
        <f>IF(BA40&gt;=12,DATEDIF(BM40,BO40,"y")+1,DATEDIF(BM40,BO40,"y"))</f>
        <v>#NUM!</v>
      </c>
      <c r="AX40" s="54" t="e">
        <f>IF(BA40&gt;=12,BA40-12,BA40)</f>
        <v>#NUM!</v>
      </c>
      <c r="AY40" s="55" t="e">
        <f>IF(BB40&lt;=15,"半",0)</f>
        <v>#NUM!</v>
      </c>
      <c r="AZ40" s="51" t="e">
        <f>DATEDIF(BM40,BO40,"y")</f>
        <v>#NUM!</v>
      </c>
      <c r="BA40" s="52" t="e">
        <f>IF(BB40&gt;=16,DATEDIF(BM40,BO40,"ym")+1,DATEDIF(BM40,BO40,"ym"))</f>
        <v>#NUM!</v>
      </c>
      <c r="BB40" s="52" t="e">
        <f>DATEDIF(BM40,BO40,"md")</f>
        <v>#NUM!</v>
      </c>
      <c r="BC40" s="54" t="e">
        <f>IF(BG40&gt;=12,DATEDIF(BM40,BP40,"y")+1,DATEDIF(BM40,BP40,"y"))</f>
        <v>#NUM!</v>
      </c>
      <c r="BD40" s="54" t="e">
        <f>IF(BG40&gt;=12,BG40-12,BG40)</f>
        <v>#NUM!</v>
      </c>
      <c r="BE40" s="55" t="e">
        <f>IF(BH40&lt;=15,"半",0)</f>
        <v>#NUM!</v>
      </c>
      <c r="BF40" s="51" t="e">
        <f>DATEDIF(BM40,BP40,"y")</f>
        <v>#NUM!</v>
      </c>
      <c r="BG40" s="52" t="e">
        <f>IF(BH40&gt;=16,DATEDIF(BM40,BP40,"ym")+1,DATEDIF(BM40,BP40,"ym"))</f>
        <v>#NUM!</v>
      </c>
      <c r="BH40" s="53" t="e">
        <f>DATEDIF(BM40,BP40,"md")</f>
        <v>#NUM!</v>
      </c>
      <c r="BI40" s="52"/>
      <c r="BJ40" s="59">
        <f>IF(J41="現在",$AH$5,J41)</f>
        <v>0</v>
      </c>
      <c r="BK40" s="52">
        <v>1</v>
      </c>
      <c r="BL40" s="61">
        <f>IF(DAY(J40)&lt;=15,J40-DAY(J40)+1,J40-DAY(J40)+16)</f>
        <v>1</v>
      </c>
      <c r="BM40" s="61">
        <f>IF(DAY(BL40)=1,BL40+15,BV40)</f>
        <v>16</v>
      </c>
      <c r="BN40" s="62"/>
      <c r="BO40" s="63">
        <f>IF(CE40&gt;=16,CC40,IF(J41="現在",$AH$5-CE40+15,J41-CE40+15))</f>
        <v>15</v>
      </c>
      <c r="BP40" s="63">
        <f>IF(DAY(BO40)=15,BO40-DAY(BO40),BO40-DAY(BO40)+15)</f>
        <v>0</v>
      </c>
      <c r="BQ40" s="62"/>
      <c r="BR40" s="62"/>
      <c r="BS40" s="60">
        <f>YEAR(J40)</f>
        <v>1900</v>
      </c>
      <c r="BT40" s="64">
        <f>MONTH(J40)+1</f>
        <v>2</v>
      </c>
      <c r="BU40" s="65" t="str">
        <f>CONCATENATE(BS40,"/",BT40,"/",1)</f>
        <v>1900/2/1</v>
      </c>
      <c r="BV40" s="65">
        <f>BU40+1-1</f>
        <v>32</v>
      </c>
      <c r="BW40" s="65">
        <f>BU40-1</f>
        <v>31</v>
      </c>
      <c r="BX40" s="60">
        <f>DAY(BW40)</f>
        <v>31</v>
      </c>
      <c r="BY40" s="60">
        <f>DAY(J40)</f>
        <v>0</v>
      </c>
      <c r="BZ40" s="60">
        <f>YEAR(BJ40)</f>
        <v>1900</v>
      </c>
      <c r="CA40" s="64">
        <f>IF(MONTH(BJ40)=12,MONTH(BJ40)-12+1,MONTH(BJ40)+1)</f>
        <v>2</v>
      </c>
      <c r="CB40" s="65" t="str">
        <f>IF(CA40=1,CONCATENATE(BZ40+1,"/",CA40,"/",1),CONCATENATE(BZ40,"/",CA40,"/",1))</f>
        <v>1900/2/1</v>
      </c>
      <c r="CC40" s="65">
        <f>CB40-1</f>
        <v>31</v>
      </c>
      <c r="CD40" s="60">
        <f>DAY(CC40)</f>
        <v>31</v>
      </c>
      <c r="CE40" s="60">
        <f>DAY(BJ40)</f>
        <v>0</v>
      </c>
    </row>
    <row r="41" spans="1:89" ht="12.75" customHeight="1">
      <c r="A41" s="519"/>
      <c r="B41" s="522"/>
      <c r="C41" s="523"/>
      <c r="D41" s="523"/>
      <c r="E41" s="523"/>
      <c r="F41" s="523"/>
      <c r="G41" s="524"/>
      <c r="H41" s="3" t="s">
        <v>22</v>
      </c>
      <c r="I41" s="3"/>
      <c r="J41" s="144"/>
      <c r="K41" s="526"/>
      <c r="L41" s="528"/>
      <c r="M41" s="538"/>
      <c r="N41" s="350"/>
      <c r="O41" s="347"/>
      <c r="P41" s="235" t="s">
        <v>32</v>
      </c>
      <c r="Q41" s="236"/>
      <c r="R41" s="249">
        <v>60</v>
      </c>
      <c r="S41" s="250"/>
      <c r="T41" s="250"/>
      <c r="U41" s="250"/>
      <c r="V41" s="156" t="s">
        <v>63</v>
      </c>
      <c r="W41" s="235" t="s">
        <v>32</v>
      </c>
      <c r="X41" s="236"/>
      <c r="Y41" s="249"/>
      <c r="Z41" s="250"/>
      <c r="AA41" s="250"/>
      <c r="AB41" s="250"/>
      <c r="AC41" s="151" t="s">
        <v>63</v>
      </c>
      <c r="AD41" s="113"/>
      <c r="AE41" s="113"/>
      <c r="AF41" s="67"/>
      <c r="AG41" s="540"/>
      <c r="AH41" s="542"/>
      <c r="AI41"/>
      <c r="AJ41"/>
      <c r="AK41" s="54"/>
      <c r="AL41" s="54"/>
      <c r="AM41" s="55"/>
      <c r="AN41" s="51"/>
      <c r="AO41" s="52"/>
      <c r="AP41" s="53"/>
      <c r="AQ41" s="54"/>
      <c r="AR41" s="54"/>
      <c r="AS41" s="55"/>
      <c r="AT41" s="51"/>
      <c r="AU41" s="52"/>
      <c r="AV41" s="53"/>
      <c r="AW41" s="54"/>
      <c r="AX41" s="54"/>
      <c r="AY41" s="55"/>
      <c r="AZ41" s="51"/>
      <c r="BA41" s="52"/>
      <c r="BB41" s="52"/>
      <c r="BC41" s="54"/>
      <c r="BD41" s="54"/>
      <c r="BE41" s="55"/>
      <c r="BF41" s="51"/>
      <c r="BG41" s="52"/>
      <c r="BH41" s="53"/>
      <c r="BI41" s="52"/>
      <c r="BJ41" s="59"/>
      <c r="BK41" s="52"/>
      <c r="BL41" s="61"/>
      <c r="BM41" s="61"/>
      <c r="BN41" s="62"/>
      <c r="BO41" s="63"/>
      <c r="BP41" s="63"/>
      <c r="BQ41" s="62"/>
      <c r="BR41" s="62"/>
      <c r="BT41" s="64"/>
      <c r="BU41" s="65"/>
      <c r="BV41" s="65"/>
      <c r="BW41" s="65"/>
      <c r="CA41" s="64"/>
      <c r="CB41" s="65"/>
      <c r="CC41" s="65"/>
    </row>
    <row r="42" spans="1:89" ht="12.75" customHeight="1">
      <c r="A42" s="135" t="s">
        <v>100</v>
      </c>
      <c r="B42" s="129"/>
      <c r="C42"/>
      <c r="D42"/>
      <c r="E42"/>
      <c r="F42"/>
      <c r="G42"/>
      <c r="H42"/>
      <c r="I42"/>
      <c r="J42"/>
      <c r="K42"/>
      <c r="L42"/>
      <c r="M42" s="130"/>
      <c r="N42" s="350"/>
      <c r="O42" s="347"/>
      <c r="P42" s="237"/>
      <c r="Q42" s="238"/>
      <c r="R42" s="251"/>
      <c r="S42" s="252"/>
      <c r="T42" s="252"/>
      <c r="U42" s="252"/>
      <c r="V42" s="154"/>
      <c r="W42" s="237"/>
      <c r="X42" s="238"/>
      <c r="Y42" s="251"/>
      <c r="Z42" s="252"/>
      <c r="AA42" s="252"/>
      <c r="AB42" s="252"/>
      <c r="AC42" s="152"/>
      <c r="AD42" s="112"/>
      <c r="AE42" s="112"/>
      <c r="AF42" s="59"/>
      <c r="AG42" s="1"/>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row>
    <row r="43" spans="1:89" ht="12.75" customHeight="1">
      <c r="A43" s="73" t="s">
        <v>161</v>
      </c>
      <c r="C43" s="1"/>
      <c r="D43" s="1"/>
      <c r="E43" s="1"/>
      <c r="F43" s="1"/>
      <c r="G43" s="1"/>
      <c r="H43" s="1"/>
      <c r="I43" s="1"/>
      <c r="J43" s="1"/>
      <c r="K43" s="1"/>
      <c r="L43" s="1"/>
      <c r="M43" s="131"/>
      <c r="N43" s="350"/>
      <c r="O43" s="347"/>
      <c r="P43" s="235" t="s">
        <v>33</v>
      </c>
      <c r="Q43" s="236"/>
      <c r="R43" s="249">
        <v>12500</v>
      </c>
      <c r="S43" s="250"/>
      <c r="T43" s="250"/>
      <c r="U43" s="250"/>
      <c r="V43" s="153" t="s">
        <v>62</v>
      </c>
      <c r="W43" s="235" t="s">
        <v>33</v>
      </c>
      <c r="X43" s="236"/>
      <c r="Y43" s="249"/>
      <c r="Z43" s="250"/>
      <c r="AA43" s="250"/>
      <c r="AB43" s="250"/>
      <c r="AC43" s="155" t="s">
        <v>62</v>
      </c>
      <c r="AD43" s="113"/>
      <c r="AE43" s="113"/>
      <c r="AF43" s="59"/>
      <c r="AG43" s="1"/>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row>
    <row r="44" spans="1:89" ht="13.5" customHeight="1">
      <c r="A44" s="136"/>
      <c r="B44" s="77"/>
      <c r="C44" s="77"/>
      <c r="D44" s="77"/>
      <c r="E44" s="77"/>
      <c r="F44" s="77"/>
      <c r="G44" s="78"/>
      <c r="H44" s="7"/>
      <c r="I44" s="7"/>
      <c r="J44" s="8"/>
      <c r="K44" s="6"/>
      <c r="L44" s="6"/>
      <c r="M44" s="132"/>
      <c r="N44" s="351"/>
      <c r="O44" s="347"/>
      <c r="P44" s="237"/>
      <c r="Q44" s="238"/>
      <c r="R44" s="251"/>
      <c r="S44" s="252"/>
      <c r="T44" s="252"/>
      <c r="U44" s="252"/>
      <c r="V44" s="154"/>
      <c r="W44" s="237"/>
      <c r="X44" s="238"/>
      <c r="Y44" s="251"/>
      <c r="Z44" s="252"/>
      <c r="AA44" s="252"/>
      <c r="AB44" s="252"/>
      <c r="AC44" s="152"/>
      <c r="AD44" s="82"/>
      <c r="AE44" s="82"/>
      <c r="AF44" s="59"/>
      <c r="AG44" s="25"/>
      <c r="AH44" s="25"/>
      <c r="AI44"/>
      <c r="AJ44"/>
      <c r="AK44" s="83"/>
      <c r="AL44" s="83"/>
      <c r="AM44" s="83"/>
      <c r="AN44" s="52"/>
      <c r="AO44" s="52"/>
      <c r="AP44" s="52"/>
      <c r="AQ44" s="83"/>
      <c r="AR44" s="83"/>
      <c r="AS44" s="83"/>
      <c r="AT44" s="52"/>
      <c r="AU44" s="52"/>
      <c r="AV44" s="52"/>
      <c r="AW44" s="83"/>
      <c r="AX44" s="83"/>
      <c r="AY44" s="83"/>
      <c r="AZ44" s="52"/>
      <c r="BA44" s="52"/>
      <c r="BB44" s="52"/>
      <c r="BC44" s="83"/>
      <c r="BD44" s="83"/>
      <c r="BE44" s="83"/>
      <c r="BF44" s="52"/>
      <c r="BG44" s="52"/>
      <c r="BH44" s="52"/>
      <c r="BI44" s="52"/>
      <c r="BJ44" s="59"/>
      <c r="BK44" s="52"/>
      <c r="BL44" s="62"/>
      <c r="BM44" s="62"/>
      <c r="BN44" s="62"/>
      <c r="BO44" s="62"/>
      <c r="BP44" s="62"/>
      <c r="BQ44" s="62"/>
      <c r="BR44" s="62"/>
      <c r="BT44" s="64"/>
      <c r="BU44" s="65"/>
      <c r="BV44" s="65"/>
      <c r="BW44" s="65"/>
      <c r="CA44" s="64"/>
      <c r="CB44" s="65"/>
      <c r="CC44" s="65"/>
    </row>
    <row r="45" spans="1:89" ht="13.5" customHeight="1" thickBot="1">
      <c r="A45" s="137"/>
      <c r="B45" s="133"/>
      <c r="C45" s="133"/>
      <c r="D45" s="133"/>
      <c r="E45" s="133"/>
      <c r="F45" s="133"/>
      <c r="G45" s="125"/>
      <c r="H45" s="14"/>
      <c r="I45" s="14"/>
      <c r="J45" s="15"/>
      <c r="K45" s="16"/>
      <c r="L45" s="16"/>
      <c r="M45" s="126"/>
      <c r="N45" s="351"/>
      <c r="O45" s="347"/>
      <c r="P45" s="235" t="s">
        <v>45</v>
      </c>
      <c r="Q45" s="236"/>
      <c r="R45" s="79" t="s">
        <v>35</v>
      </c>
      <c r="S45" s="79" t="s">
        <v>36</v>
      </c>
      <c r="T45" s="79" t="s">
        <v>37</v>
      </c>
      <c r="U45" s="80" t="s">
        <v>38</v>
      </c>
      <c r="V45" s="81" t="s">
        <v>39</v>
      </c>
      <c r="W45" s="235" t="s">
        <v>45</v>
      </c>
      <c r="X45" s="236"/>
      <c r="Y45" s="79" t="s">
        <v>35</v>
      </c>
      <c r="Z45" s="79" t="s">
        <v>36</v>
      </c>
      <c r="AA45" s="79" t="s">
        <v>37</v>
      </c>
      <c r="AB45" s="80" t="s">
        <v>38</v>
      </c>
      <c r="AC45" s="157" t="s">
        <v>39</v>
      </c>
      <c r="AD45" s="59"/>
      <c r="AE45" s="59"/>
      <c r="AF45" s="59"/>
      <c r="AG45" s="25"/>
      <c r="AH45" s="25"/>
      <c r="AI45"/>
      <c r="AJ45"/>
      <c r="AK45" s="83"/>
      <c r="AL45" s="83"/>
      <c r="AM45" s="83"/>
      <c r="AN45" s="52"/>
      <c r="AO45" s="52"/>
      <c r="AP45" s="52"/>
      <c r="AQ45" s="83"/>
      <c r="AR45" s="83"/>
      <c r="AS45" s="83"/>
      <c r="AT45" s="52"/>
      <c r="AU45" s="52"/>
      <c r="AV45" s="52"/>
      <c r="AW45" s="83"/>
      <c r="AX45" s="83"/>
      <c r="AY45" s="83"/>
      <c r="AZ45" s="52"/>
      <c r="BA45" s="52"/>
      <c r="BB45" s="52"/>
      <c r="BC45" s="83"/>
      <c r="BD45" s="83"/>
      <c r="BE45" s="83"/>
      <c r="BF45" s="52"/>
      <c r="BG45" s="52"/>
      <c r="BH45" s="52"/>
      <c r="BI45" s="52"/>
      <c r="BJ45" s="59"/>
      <c r="BK45" s="52"/>
      <c r="BL45" s="62"/>
      <c r="BM45" s="62"/>
      <c r="BN45" s="62"/>
      <c r="BO45" s="62"/>
      <c r="BP45" s="62"/>
      <c r="BQ45" s="62"/>
      <c r="BR45" s="62"/>
      <c r="BT45" s="64"/>
      <c r="BU45" s="65"/>
      <c r="BV45" s="65"/>
      <c r="BW45" s="65"/>
      <c r="CA45" s="64"/>
      <c r="CB45" s="65"/>
      <c r="CC45" s="65"/>
    </row>
    <row r="46" spans="1:89" ht="13.5" customHeight="1">
      <c r="A46" s="298" t="s">
        <v>99</v>
      </c>
      <c r="B46" s="529"/>
      <c r="C46" s="530"/>
      <c r="D46" s="25"/>
      <c r="E46" s="77"/>
      <c r="F46" s="77"/>
      <c r="G46" s="78"/>
      <c r="H46" s="7"/>
      <c r="I46" s="7"/>
      <c r="J46" s="8"/>
      <c r="K46" s="6"/>
      <c r="L46" s="6"/>
      <c r="M46" s="120"/>
      <c r="N46" s="86"/>
      <c r="O46" s="158"/>
      <c r="P46" s="247"/>
      <c r="Q46" s="248"/>
      <c r="R46" s="139"/>
      <c r="S46" s="140">
        <v>1</v>
      </c>
      <c r="T46" s="140"/>
      <c r="U46" s="140">
        <v>1</v>
      </c>
      <c r="V46" s="194">
        <v>1</v>
      </c>
      <c r="W46" s="247"/>
      <c r="X46" s="248"/>
      <c r="Y46" s="139"/>
      <c r="Z46" s="140"/>
      <c r="AA46" s="140"/>
      <c r="AB46" s="140"/>
      <c r="AC46" s="148"/>
      <c r="AD46" s="104"/>
      <c r="AE46" s="104"/>
      <c r="AF46" s="59"/>
      <c r="AG46" s="25"/>
      <c r="AH46" s="25"/>
      <c r="AI46"/>
      <c r="AJ46"/>
      <c r="AK46" s="83"/>
      <c r="AL46" s="83"/>
      <c r="AM46" s="83"/>
      <c r="AN46" s="52"/>
      <c r="AO46" s="52"/>
      <c r="AP46" s="52"/>
      <c r="AQ46" s="83"/>
      <c r="AR46" s="83"/>
      <c r="AS46" s="83"/>
      <c r="AT46" s="52"/>
      <c r="AU46" s="52"/>
      <c r="AV46" s="52"/>
      <c r="AW46" s="83"/>
      <c r="AX46" s="83"/>
      <c r="AY46" s="83"/>
      <c r="AZ46" s="52"/>
      <c r="BA46" s="52"/>
      <c r="BB46" s="52"/>
      <c r="BC46" s="83"/>
      <c r="BD46" s="83"/>
      <c r="BE46" s="83"/>
      <c r="BF46" s="52"/>
      <c r="BG46" s="52"/>
      <c r="BH46" s="52"/>
      <c r="BI46" s="52"/>
      <c r="BJ46" s="59"/>
      <c r="BK46" s="52"/>
      <c r="BL46" s="62"/>
      <c r="BM46" s="62"/>
      <c r="BN46" s="62"/>
      <c r="BO46" s="62"/>
      <c r="BP46" s="62"/>
      <c r="BQ46" s="62"/>
      <c r="BR46" s="62"/>
      <c r="BT46" s="64"/>
      <c r="BU46" s="65"/>
      <c r="BV46" s="65"/>
      <c r="BW46" s="65"/>
      <c r="CA46" s="64"/>
      <c r="CB46" s="65"/>
      <c r="CC46" s="65"/>
    </row>
    <row r="47" spans="1:89" ht="13.5" customHeight="1">
      <c r="A47" s="295"/>
      <c r="B47" s="344"/>
      <c r="C47" s="345"/>
      <c r="D47" s="25"/>
      <c r="E47" s="77"/>
      <c r="F47" s="77"/>
      <c r="G47" s="78"/>
      <c r="H47" s="7"/>
      <c r="I47" s="7"/>
      <c r="J47" s="8"/>
      <c r="K47" s="6"/>
      <c r="L47" s="6"/>
      <c r="M47" s="120"/>
      <c r="N47" s="72"/>
      <c r="O47" s="162"/>
      <c r="P47" s="531">
        <v>45438</v>
      </c>
      <c r="Q47" s="532"/>
      <c r="R47" s="532"/>
      <c r="S47" s="532"/>
      <c r="T47" s="532"/>
      <c r="U47" s="288" t="s">
        <v>60</v>
      </c>
      <c r="V47" s="460"/>
      <c r="W47" s="508"/>
      <c r="X47" s="509"/>
      <c r="Y47" s="509"/>
      <c r="Z47" s="509"/>
      <c r="AA47" s="509"/>
      <c r="AB47" s="458" t="s">
        <v>60</v>
      </c>
      <c r="AC47" s="459"/>
      <c r="AD47" s="104"/>
      <c r="AE47" s="104"/>
      <c r="AF47" s="59"/>
      <c r="AG47" s="25"/>
      <c r="AH47" s="25"/>
      <c r="AI47"/>
      <c r="AJ47"/>
      <c r="AK47" s="83"/>
      <c r="AL47" s="83"/>
      <c r="AM47" s="83"/>
      <c r="AN47" s="52"/>
      <c r="AO47" s="52"/>
      <c r="AP47" s="52"/>
      <c r="AQ47" s="83"/>
      <c r="AR47" s="83"/>
      <c r="AS47" s="83"/>
      <c r="AT47" s="52"/>
      <c r="AU47" s="52"/>
      <c r="AV47" s="52"/>
      <c r="AW47" s="83"/>
      <c r="AX47" s="83"/>
      <c r="AY47" s="83"/>
      <c r="AZ47" s="52"/>
      <c r="BA47" s="52"/>
      <c r="BB47" s="52"/>
      <c r="BC47" s="83"/>
      <c r="BD47" s="83"/>
      <c r="BE47" s="83"/>
      <c r="BF47" s="52"/>
      <c r="BG47" s="52"/>
      <c r="BH47" s="52"/>
      <c r="BI47" s="52"/>
      <c r="BJ47" s="59"/>
      <c r="BK47" s="52"/>
      <c r="BL47" s="62"/>
      <c r="BM47" s="62"/>
      <c r="BN47" s="62"/>
      <c r="BO47" s="62"/>
      <c r="BP47" s="62"/>
      <c r="BQ47" s="62"/>
      <c r="BR47" s="62"/>
      <c r="BT47" s="64"/>
      <c r="BU47" s="65"/>
      <c r="BV47" s="65"/>
      <c r="BW47" s="65"/>
      <c r="CA47" s="64"/>
      <c r="CB47" s="65"/>
      <c r="CC47" s="65"/>
    </row>
    <row r="48" spans="1:89" ht="13.5" customHeight="1">
      <c r="A48" s="510"/>
      <c r="B48" s="342"/>
      <c r="C48" s="343"/>
      <c r="D48" s="25"/>
      <c r="E48" s="77"/>
      <c r="F48" s="77"/>
      <c r="G48" s="78"/>
      <c r="H48" s="7"/>
      <c r="I48" s="7"/>
      <c r="J48" s="8"/>
      <c r="K48" s="6"/>
      <c r="L48" s="6"/>
      <c r="M48" s="120"/>
      <c r="N48" s="346" t="s">
        <v>68</v>
      </c>
      <c r="O48" s="347"/>
      <c r="P48" s="391" t="s">
        <v>44</v>
      </c>
      <c r="Q48" s="392"/>
      <c r="R48" s="282" t="s">
        <v>215</v>
      </c>
      <c r="S48" s="283"/>
      <c r="T48" s="283"/>
      <c r="U48" s="283"/>
      <c r="V48" s="290"/>
      <c r="W48" s="268" t="s">
        <v>44</v>
      </c>
      <c r="X48" s="269"/>
      <c r="Y48" s="265"/>
      <c r="Z48" s="266"/>
      <c r="AA48" s="266"/>
      <c r="AB48" s="266"/>
      <c r="AC48" s="267"/>
      <c r="AD48" s="25"/>
      <c r="AE48" s="25"/>
      <c r="AF48" s="59"/>
      <c r="AG48" s="25"/>
      <c r="AH48" s="25"/>
      <c r="AI48"/>
      <c r="AJ48"/>
      <c r="AK48" s="83"/>
      <c r="AL48" s="83"/>
      <c r="AM48" s="83"/>
      <c r="AN48" s="52"/>
      <c r="AO48" s="52"/>
      <c r="AP48" s="52"/>
      <c r="AQ48" s="83"/>
      <c r="AR48" s="83"/>
      <c r="AS48" s="83"/>
      <c r="AT48" s="52"/>
      <c r="AU48" s="52"/>
      <c r="AV48" s="52"/>
      <c r="AW48" s="83"/>
      <c r="AX48" s="83"/>
      <c r="AY48" s="83"/>
      <c r="AZ48" s="52"/>
      <c r="BA48" s="52"/>
      <c r="BB48" s="52"/>
      <c r="BC48" s="83"/>
      <c r="BD48" s="83"/>
      <c r="BE48" s="83"/>
      <c r="BF48" s="52"/>
      <c r="BG48" s="52"/>
      <c r="BH48" s="52"/>
      <c r="BI48" s="52"/>
      <c r="BJ48" s="59"/>
      <c r="BK48" s="52"/>
      <c r="BL48" s="62"/>
      <c r="BM48" s="62"/>
      <c r="BN48" s="62"/>
      <c r="BO48" s="62"/>
      <c r="BP48" s="62"/>
      <c r="BQ48" s="62"/>
      <c r="BR48" s="62"/>
      <c r="BT48" s="64"/>
      <c r="BU48" s="65"/>
      <c r="BV48" s="65"/>
      <c r="BW48" s="65"/>
      <c r="CA48" s="64"/>
      <c r="CB48" s="65"/>
      <c r="CC48" s="65"/>
    </row>
    <row r="49" spans="1:81" ht="13.5" customHeight="1">
      <c r="A49" s="511"/>
      <c r="B49" s="344"/>
      <c r="C49" s="345"/>
      <c r="D49" s="25"/>
      <c r="E49" s="77"/>
      <c r="F49" s="77"/>
      <c r="G49" s="78"/>
      <c r="H49" s="7"/>
      <c r="I49" s="7"/>
      <c r="J49" s="8"/>
      <c r="K49" s="6"/>
      <c r="L49" s="6"/>
      <c r="M49" s="120"/>
      <c r="N49" s="346"/>
      <c r="O49" s="347"/>
      <c r="P49" s="393"/>
      <c r="Q49" s="394"/>
      <c r="R49" s="285"/>
      <c r="S49" s="286"/>
      <c r="T49" s="286"/>
      <c r="U49" s="286"/>
      <c r="V49" s="291"/>
      <c r="W49" s="237"/>
      <c r="X49" s="238"/>
      <c r="Y49" s="258"/>
      <c r="Z49" s="259"/>
      <c r="AA49" s="259"/>
      <c r="AB49" s="259"/>
      <c r="AC49" s="260"/>
      <c r="AD49" s="25"/>
      <c r="AE49" s="25"/>
      <c r="AF49" s="59"/>
      <c r="AG49" s="25"/>
      <c r="AH49" s="25"/>
      <c r="AI49"/>
      <c r="AJ49"/>
      <c r="AK49" s="83"/>
      <c r="AL49" s="83"/>
      <c r="AM49" s="83"/>
      <c r="AN49" s="52"/>
      <c r="AO49" s="52"/>
      <c r="AP49" s="52"/>
      <c r="AQ49" s="83"/>
      <c r="AR49" s="83"/>
      <c r="AS49" s="83"/>
      <c r="AT49" s="52"/>
      <c r="AU49" s="52"/>
      <c r="AV49" s="52"/>
      <c r="AW49" s="83"/>
      <c r="AX49" s="83"/>
      <c r="AY49" s="83"/>
      <c r="AZ49" s="52"/>
      <c r="BA49" s="52"/>
      <c r="BB49" s="52"/>
      <c r="BC49" s="83"/>
      <c r="BD49" s="83"/>
      <c r="BE49" s="83"/>
      <c r="BF49" s="52"/>
      <c r="BG49" s="52"/>
      <c r="BH49" s="52"/>
      <c r="BI49" s="52"/>
      <c r="BJ49" s="59"/>
      <c r="BK49" s="52"/>
      <c r="BL49" s="62"/>
      <c r="BM49" s="62"/>
      <c r="BN49" s="62"/>
      <c r="BO49" s="62"/>
      <c r="BP49" s="62"/>
      <c r="BQ49" s="62"/>
      <c r="BR49" s="62"/>
      <c r="BT49" s="64"/>
      <c r="BU49" s="65"/>
      <c r="BV49" s="65"/>
      <c r="BW49" s="65"/>
      <c r="CA49" s="64"/>
      <c r="CB49" s="65"/>
      <c r="CC49" s="65"/>
    </row>
    <row r="50" spans="1:81" ht="13.5" customHeight="1">
      <c r="A50" s="294" t="s">
        <v>50</v>
      </c>
      <c r="B50" s="342"/>
      <c r="C50" s="343"/>
      <c r="D50" s="25"/>
      <c r="E50" s="77"/>
      <c r="F50" s="77"/>
      <c r="G50" s="78"/>
      <c r="H50" s="7"/>
      <c r="I50" s="7"/>
      <c r="J50" s="8"/>
      <c r="K50" s="6"/>
      <c r="L50" s="6"/>
      <c r="M50" s="120"/>
      <c r="N50" s="346"/>
      <c r="O50" s="347"/>
      <c r="P50" s="239" t="s">
        <v>46</v>
      </c>
      <c r="Q50" s="512"/>
      <c r="R50" s="255" t="s">
        <v>216</v>
      </c>
      <c r="S50" s="256"/>
      <c r="T50" s="256"/>
      <c r="U50" s="256"/>
      <c r="V50" s="385"/>
      <c r="W50" s="239" t="s">
        <v>46</v>
      </c>
      <c r="X50" s="515"/>
      <c r="Y50" s="255" t="s">
        <v>88</v>
      </c>
      <c r="Z50" s="256"/>
      <c r="AA50" s="256"/>
      <c r="AB50" s="256"/>
      <c r="AC50" s="257"/>
      <c r="AD50" s="114"/>
      <c r="AE50" s="114"/>
      <c r="AF50" s="59"/>
      <c r="AG50" s="25"/>
      <c r="AH50" s="25"/>
      <c r="AI50"/>
      <c r="AJ50"/>
      <c r="AK50" s="83"/>
      <c r="AL50" s="83"/>
      <c r="AM50" s="83"/>
      <c r="AN50" s="52"/>
      <c r="AO50" s="52"/>
      <c r="AP50" s="52"/>
      <c r="AQ50" s="83"/>
      <c r="AR50" s="83"/>
      <c r="AS50" s="83"/>
      <c r="AT50" s="52"/>
      <c r="AU50" s="52"/>
      <c r="AV50" s="52"/>
      <c r="AW50" s="83"/>
      <c r="AX50" s="83"/>
      <c r="AY50" s="83"/>
      <c r="AZ50" s="52"/>
      <c r="BA50" s="52"/>
      <c r="BB50" s="52"/>
      <c r="BC50" s="83"/>
      <c r="BD50" s="83"/>
      <c r="BE50" s="83"/>
      <c r="BF50" s="52"/>
      <c r="BG50" s="52"/>
      <c r="BH50" s="52"/>
      <c r="BI50" s="52"/>
      <c r="BJ50" s="59"/>
      <c r="BK50" s="52"/>
      <c r="BL50" s="62"/>
      <c r="BM50" s="62"/>
      <c r="BN50" s="62"/>
      <c r="BO50" s="62"/>
      <c r="BP50" s="62"/>
      <c r="BQ50" s="62"/>
      <c r="BR50" s="62"/>
      <c r="BT50" s="64"/>
      <c r="BU50" s="65"/>
      <c r="BV50" s="65"/>
      <c r="BW50" s="65"/>
      <c r="CA50" s="64"/>
      <c r="CB50" s="65"/>
      <c r="CC50" s="65"/>
    </row>
    <row r="51" spans="1:81" ht="13.5" customHeight="1">
      <c r="A51" s="295"/>
      <c r="B51" s="344"/>
      <c r="C51" s="345"/>
      <c r="D51" s="25"/>
      <c r="E51" s="77"/>
      <c r="F51" s="77"/>
      <c r="G51" s="78"/>
      <c r="H51" s="7"/>
      <c r="I51" s="7"/>
      <c r="J51" s="8"/>
      <c r="K51" s="6"/>
      <c r="L51" s="6"/>
      <c r="M51" s="120"/>
      <c r="N51" s="346"/>
      <c r="O51" s="347"/>
      <c r="P51" s="513"/>
      <c r="Q51" s="514"/>
      <c r="R51" s="258"/>
      <c r="S51" s="259"/>
      <c r="T51" s="259"/>
      <c r="U51" s="259"/>
      <c r="V51" s="386"/>
      <c r="W51" s="516"/>
      <c r="X51" s="517"/>
      <c r="Y51" s="258"/>
      <c r="Z51" s="259"/>
      <c r="AA51" s="259"/>
      <c r="AB51" s="259"/>
      <c r="AC51" s="260"/>
      <c r="AD51" s="113"/>
      <c r="AE51" s="113"/>
      <c r="AF51" s="59"/>
      <c r="AG51" s="25"/>
      <c r="AH51" s="25"/>
      <c r="AI51"/>
      <c r="AJ51"/>
      <c r="AK51" s="83"/>
      <c r="AL51" s="83"/>
      <c r="AM51" s="83"/>
      <c r="AN51" s="52"/>
      <c r="AO51" s="52"/>
      <c r="AP51" s="52"/>
      <c r="AQ51" s="83"/>
      <c r="AR51" s="83"/>
      <c r="AS51" s="83"/>
      <c r="AT51" s="52"/>
      <c r="AU51" s="52"/>
      <c r="AV51" s="52"/>
      <c r="AW51" s="83"/>
      <c r="AX51" s="83"/>
      <c r="AY51" s="83"/>
      <c r="AZ51" s="52"/>
      <c r="BA51" s="52"/>
      <c r="BB51" s="52"/>
      <c r="BC51" s="83"/>
      <c r="BD51" s="83"/>
      <c r="BE51" s="83"/>
      <c r="BF51" s="52"/>
      <c r="BG51" s="52"/>
      <c r="BH51" s="52"/>
      <c r="BI51" s="52"/>
      <c r="BJ51" s="59"/>
      <c r="BK51" s="52"/>
      <c r="BL51" s="62"/>
      <c r="BM51" s="62"/>
      <c r="BN51" s="62"/>
      <c r="BO51" s="62"/>
      <c r="BP51" s="62"/>
      <c r="BQ51" s="62"/>
      <c r="BR51" s="62"/>
      <c r="BT51" s="64"/>
      <c r="BU51" s="65"/>
      <c r="BV51" s="65"/>
      <c r="BW51" s="65"/>
      <c r="CA51" s="64"/>
      <c r="CB51" s="65"/>
      <c r="CC51" s="65"/>
    </row>
    <row r="52" spans="1:81" ht="13.5" customHeight="1">
      <c r="A52" s="510"/>
      <c r="B52" s="342"/>
      <c r="C52" s="343"/>
      <c r="N52" s="346"/>
      <c r="O52" s="347"/>
      <c r="P52" s="461" t="s">
        <v>42</v>
      </c>
      <c r="Q52" s="394"/>
      <c r="R52" s="261">
        <v>60</v>
      </c>
      <c r="S52" s="262"/>
      <c r="T52" s="262"/>
      <c r="U52" s="262"/>
      <c r="V52" s="156" t="s">
        <v>36</v>
      </c>
      <c r="W52" s="235" t="s">
        <v>42</v>
      </c>
      <c r="X52" s="236"/>
      <c r="Y52" s="261"/>
      <c r="Z52" s="262"/>
      <c r="AA52" s="262"/>
      <c r="AB52" s="262"/>
      <c r="AC52" s="151" t="s">
        <v>63</v>
      </c>
      <c r="AD52" s="80"/>
      <c r="AE52" s="80"/>
      <c r="AF52" s="59"/>
      <c r="AG52" s="25"/>
      <c r="AH52" s="25"/>
      <c r="AI52"/>
      <c r="AJ52"/>
      <c r="AK52" s="83"/>
      <c r="AL52" s="83"/>
      <c r="AM52" s="83"/>
      <c r="AN52" s="52"/>
      <c r="AO52" s="52"/>
      <c r="AP52" s="52"/>
      <c r="AQ52" s="83"/>
      <c r="AR52" s="83"/>
      <c r="AS52" s="83"/>
      <c r="AT52" s="52"/>
      <c r="AU52" s="52"/>
      <c r="AV52" s="52"/>
      <c r="AW52" s="83"/>
      <c r="AX52" s="83"/>
      <c r="AY52" s="83"/>
      <c r="AZ52" s="52"/>
      <c r="BA52" s="52"/>
      <c r="BB52" s="52"/>
      <c r="BC52" s="83"/>
      <c r="BD52" s="83"/>
      <c r="BE52" s="83"/>
      <c r="BF52" s="52"/>
      <c r="BG52" s="52"/>
      <c r="BH52" s="52"/>
      <c r="BI52" s="52"/>
      <c r="BJ52" s="59"/>
      <c r="BK52" s="52"/>
      <c r="BL52" s="62"/>
      <c r="BM52" s="62"/>
      <c r="BN52" s="62"/>
      <c r="BO52" s="62"/>
      <c r="BP52" s="62"/>
      <c r="BQ52" s="62"/>
      <c r="BR52" s="62"/>
      <c r="BT52" s="64"/>
      <c r="BU52" s="65"/>
      <c r="BV52" s="65"/>
      <c r="BW52" s="65"/>
      <c r="CA52" s="64"/>
      <c r="CB52" s="65"/>
      <c r="CC52" s="65"/>
    </row>
    <row r="53" spans="1:81" ht="13.5" customHeight="1">
      <c r="A53" s="511"/>
      <c r="B53" s="344"/>
      <c r="C53" s="345"/>
      <c r="N53" s="346"/>
      <c r="O53" s="347"/>
      <c r="P53" s="393"/>
      <c r="Q53" s="394"/>
      <c r="R53" s="263"/>
      <c r="S53" s="264"/>
      <c r="T53" s="264"/>
      <c r="U53" s="264"/>
      <c r="V53" s="154"/>
      <c r="W53" s="237"/>
      <c r="X53" s="238"/>
      <c r="Y53" s="263"/>
      <c r="Z53" s="264"/>
      <c r="AA53" s="264"/>
      <c r="AB53" s="264"/>
      <c r="AC53" s="152"/>
      <c r="AD53" s="245" t="s">
        <v>93</v>
      </c>
      <c r="AG53" s="25"/>
      <c r="AH53" s="25"/>
      <c r="AI53"/>
      <c r="AJ53"/>
      <c r="AK53" s="83"/>
      <c r="AL53" s="83"/>
      <c r="AM53" s="83"/>
      <c r="AN53" s="52"/>
      <c r="AO53" s="52"/>
      <c r="AP53" s="52"/>
      <c r="AQ53" s="83"/>
      <c r="AR53" s="83"/>
      <c r="AS53" s="83"/>
      <c r="AT53" s="52"/>
      <c r="AU53" s="52"/>
      <c r="AV53" s="52"/>
      <c r="AW53" s="83"/>
      <c r="AX53" s="83"/>
      <c r="AY53" s="83"/>
      <c r="AZ53" s="52"/>
      <c r="BA53" s="52"/>
      <c r="BB53" s="52"/>
      <c r="BC53" s="83"/>
      <c r="BD53" s="83"/>
      <c r="BE53" s="83"/>
      <c r="BF53" s="52"/>
      <c r="BG53" s="52"/>
      <c r="BH53" s="52"/>
      <c r="BI53" s="52"/>
      <c r="BJ53" s="59"/>
      <c r="BK53" s="52"/>
      <c r="BL53" s="62"/>
      <c r="BM53" s="62"/>
      <c r="BN53" s="62"/>
      <c r="BO53" s="62"/>
      <c r="BP53" s="62"/>
      <c r="BQ53" s="62"/>
      <c r="BR53" s="62"/>
      <c r="BT53" s="64"/>
      <c r="BU53" s="65"/>
      <c r="BV53" s="65"/>
      <c r="BW53" s="65"/>
      <c r="CA53" s="64"/>
      <c r="CB53" s="65"/>
      <c r="CC53" s="65"/>
    </row>
    <row r="54" spans="1:81" ht="13.5" customHeight="1">
      <c r="A54" s="417" t="s">
        <v>51</v>
      </c>
      <c r="B54" s="342"/>
      <c r="C54" s="343"/>
      <c r="D54" s="25"/>
      <c r="E54" s="77"/>
      <c r="F54" s="77"/>
      <c r="G54" s="78"/>
      <c r="H54" s="7"/>
      <c r="I54" s="7"/>
      <c r="J54" s="8"/>
      <c r="K54" s="6"/>
      <c r="L54" s="6"/>
      <c r="M54" s="120"/>
      <c r="N54" s="346"/>
      <c r="O54" s="347"/>
      <c r="P54" s="387" t="s">
        <v>45</v>
      </c>
      <c r="Q54" s="388"/>
      <c r="R54" s="17" t="s">
        <v>48</v>
      </c>
      <c r="S54" s="87" t="s">
        <v>37</v>
      </c>
      <c r="T54" s="87" t="s">
        <v>38</v>
      </c>
      <c r="U54" s="88" t="s">
        <v>39</v>
      </c>
      <c r="V54" s="89" t="s">
        <v>49</v>
      </c>
      <c r="W54" s="235" t="s">
        <v>45</v>
      </c>
      <c r="X54" s="236"/>
      <c r="Y54" s="17" t="s">
        <v>48</v>
      </c>
      <c r="Z54" s="87" t="s">
        <v>37</v>
      </c>
      <c r="AA54" s="87" t="s">
        <v>38</v>
      </c>
      <c r="AB54" s="88" t="s">
        <v>39</v>
      </c>
      <c r="AC54" s="90" t="s">
        <v>49</v>
      </c>
      <c r="AD54" s="245"/>
      <c r="AG54" s="25"/>
      <c r="AH54" s="25"/>
      <c r="AI54"/>
      <c r="AJ54"/>
      <c r="AK54" s="83"/>
      <c r="AL54" s="83"/>
      <c r="AM54" s="83"/>
      <c r="AN54" s="52"/>
      <c r="AO54" s="52"/>
      <c r="AP54" s="52"/>
      <c r="AQ54" s="83"/>
      <c r="AR54" s="83"/>
      <c r="AS54" s="83"/>
      <c r="AT54" s="52"/>
      <c r="AU54" s="52"/>
      <c r="AV54" s="52"/>
      <c r="AW54" s="83"/>
      <c r="AX54" s="83"/>
      <c r="AY54" s="83"/>
      <c r="AZ54" s="52"/>
      <c r="BA54" s="52"/>
      <c r="BB54" s="52"/>
      <c r="BC54" s="83"/>
      <c r="BD54" s="83"/>
      <c r="BE54" s="83"/>
      <c r="BF54" s="52"/>
      <c r="BG54" s="52"/>
      <c r="BH54" s="52"/>
      <c r="BI54" s="52"/>
      <c r="BJ54" s="59"/>
      <c r="BK54" s="52"/>
      <c r="BL54" s="62"/>
      <c r="BM54" s="62"/>
      <c r="BN54" s="62"/>
      <c r="BO54" s="62"/>
      <c r="BP54" s="62"/>
      <c r="BQ54" s="62"/>
      <c r="BR54" s="62"/>
      <c r="BT54" s="64"/>
      <c r="BU54" s="65"/>
      <c r="BV54" s="65"/>
      <c r="BW54" s="65"/>
      <c r="CA54" s="64"/>
      <c r="CB54" s="65"/>
      <c r="CC54" s="65"/>
    </row>
    <row r="55" spans="1:81" ht="13.5" customHeight="1">
      <c r="A55" s="418"/>
      <c r="B55" s="344"/>
      <c r="C55" s="345"/>
      <c r="D55" s="25"/>
      <c r="E55" s="77"/>
      <c r="F55" s="77"/>
      <c r="G55" s="78"/>
      <c r="H55" s="7"/>
      <c r="I55" s="7"/>
      <c r="J55" s="8"/>
      <c r="K55" s="6"/>
      <c r="L55" s="6"/>
      <c r="M55" s="120"/>
      <c r="N55" s="346"/>
      <c r="O55" s="347"/>
      <c r="P55" s="389"/>
      <c r="Q55" s="390"/>
      <c r="R55" s="146">
        <v>1</v>
      </c>
      <c r="S55" s="141">
        <v>2</v>
      </c>
      <c r="T55" s="141"/>
      <c r="U55" s="141"/>
      <c r="V55" s="147">
        <v>16</v>
      </c>
      <c r="W55" s="237"/>
      <c r="X55" s="238"/>
      <c r="Y55" s="146"/>
      <c r="Z55" s="141"/>
      <c r="AA55" s="141"/>
      <c r="AB55" s="141"/>
      <c r="AC55" s="149"/>
      <c r="AD55" s="245"/>
      <c r="AG55" s="25"/>
      <c r="AH55" s="25"/>
      <c r="AI55"/>
      <c r="AJ55"/>
      <c r="AK55" s="83"/>
      <c r="AL55" s="83"/>
      <c r="AM55" s="83"/>
      <c r="AN55" s="52"/>
      <c r="AO55" s="52"/>
      <c r="AP55" s="52"/>
      <c r="AQ55" s="83"/>
      <c r="AR55" s="83"/>
      <c r="AS55" s="83"/>
      <c r="AT55" s="52"/>
      <c r="AU55" s="52"/>
      <c r="AV55" s="52"/>
      <c r="AW55" s="83"/>
      <c r="AX55" s="83"/>
      <c r="AY55" s="83"/>
      <c r="AZ55" s="52"/>
      <c r="BA55" s="52"/>
      <c r="BB55" s="52"/>
      <c r="BC55" s="83"/>
      <c r="BD55" s="83"/>
      <c r="BE55" s="83"/>
      <c r="BF55" s="52"/>
      <c r="BG55" s="52"/>
      <c r="BH55" s="52"/>
      <c r="BI55" s="52"/>
      <c r="BJ55" s="59"/>
      <c r="BK55" s="52"/>
      <c r="BL55" s="62"/>
      <c r="BM55" s="62"/>
      <c r="BN55" s="62"/>
      <c r="BO55" s="62"/>
      <c r="BP55" s="62"/>
      <c r="BQ55" s="62"/>
      <c r="BR55" s="62"/>
      <c r="BT55" s="64"/>
      <c r="BU55" s="65"/>
      <c r="BV55" s="65"/>
      <c r="BW55" s="65"/>
      <c r="CA55" s="64"/>
      <c r="CB55" s="65"/>
      <c r="CC55" s="65"/>
    </row>
    <row r="56" spans="1:81" ht="13.5" customHeight="1">
      <c r="A56" s="294" t="s">
        <v>52</v>
      </c>
      <c r="B56" s="342" t="s">
        <v>157</v>
      </c>
      <c r="C56" s="343"/>
      <c r="D56" s="25"/>
      <c r="E56" s="77"/>
      <c r="F56" s="77"/>
      <c r="G56" s="78"/>
      <c r="H56" s="7"/>
      <c r="I56" s="7"/>
      <c r="J56" s="8"/>
      <c r="K56" s="6"/>
      <c r="L56" s="6"/>
      <c r="M56" s="120"/>
      <c r="N56" s="346"/>
      <c r="O56" s="347"/>
      <c r="P56" s="369" t="s">
        <v>47</v>
      </c>
      <c r="Q56" s="533"/>
      <c r="R56" s="383">
        <v>5</v>
      </c>
      <c r="S56" s="384"/>
      <c r="T56" s="384"/>
      <c r="U56" s="384"/>
      <c r="V56" s="163" t="s">
        <v>63</v>
      </c>
      <c r="W56" s="369" t="s">
        <v>47</v>
      </c>
      <c r="X56" s="370"/>
      <c r="Y56" s="243"/>
      <c r="Z56" s="244"/>
      <c r="AA56" s="244"/>
      <c r="AB56" s="244"/>
      <c r="AC56" s="164" t="s">
        <v>63</v>
      </c>
      <c r="AD56" s="112"/>
      <c r="AE56" s="112"/>
      <c r="AG56" s="25"/>
      <c r="AH56" s="25"/>
      <c r="AI56"/>
      <c r="AJ56"/>
      <c r="AK56" s="83"/>
      <c r="AL56" s="83"/>
      <c r="AM56" s="83"/>
      <c r="AN56" s="52"/>
      <c r="AO56" s="52"/>
      <c r="AP56" s="52"/>
      <c r="AQ56" s="83"/>
      <c r="AR56" s="83"/>
      <c r="AS56" s="83"/>
      <c r="AT56" s="52"/>
      <c r="AU56" s="52"/>
      <c r="AV56" s="52"/>
      <c r="AW56" s="83"/>
      <c r="AX56" s="83"/>
      <c r="AY56" s="83"/>
      <c r="AZ56" s="52"/>
      <c r="BA56" s="52"/>
      <c r="BB56" s="52"/>
      <c r="BC56" s="83"/>
      <c r="BD56" s="83"/>
      <c r="BE56" s="83"/>
      <c r="BF56" s="52"/>
      <c r="BG56" s="52"/>
      <c r="BH56" s="52"/>
      <c r="BI56" s="52"/>
      <c r="BJ56" s="59"/>
      <c r="BK56" s="52"/>
      <c r="BL56" s="62"/>
      <c r="BM56" s="62"/>
      <c r="BN56" s="62"/>
      <c r="BO56" s="62"/>
      <c r="BP56" s="62"/>
      <c r="BQ56" s="62"/>
      <c r="BR56" s="62"/>
      <c r="BT56" s="64"/>
      <c r="BU56" s="65"/>
      <c r="BV56" s="65"/>
      <c r="BW56" s="65"/>
      <c r="CA56" s="64"/>
      <c r="CB56" s="65"/>
      <c r="CC56" s="65"/>
    </row>
    <row r="57" spans="1:81" ht="13.5" customHeight="1" thickBot="1">
      <c r="A57" s="357"/>
      <c r="B57" s="344"/>
      <c r="C57" s="345"/>
      <c r="D57" s="27"/>
      <c r="E57" s="85"/>
      <c r="F57" s="85"/>
      <c r="G57" s="68"/>
      <c r="H57" s="3"/>
      <c r="I57" s="3"/>
      <c r="J57" s="12"/>
      <c r="K57" s="5"/>
      <c r="L57" s="5"/>
      <c r="M57" s="121"/>
      <c r="N57" s="127"/>
      <c r="O57" s="122"/>
      <c r="P57" s="359" t="s">
        <v>43</v>
      </c>
      <c r="Q57" s="507"/>
      <c r="R57" s="376">
        <v>4000</v>
      </c>
      <c r="S57" s="377"/>
      <c r="T57" s="377"/>
      <c r="U57" s="377"/>
      <c r="V57" s="165" t="s">
        <v>62</v>
      </c>
      <c r="W57" s="359" t="s">
        <v>43</v>
      </c>
      <c r="X57" s="363"/>
      <c r="Y57" s="374"/>
      <c r="Z57" s="375"/>
      <c r="AA57" s="375"/>
      <c r="AB57" s="375"/>
      <c r="AC57" s="166" t="s">
        <v>62</v>
      </c>
      <c r="AD57" s="113"/>
      <c r="AE57" s="113"/>
      <c r="AF57" s="59"/>
      <c r="AG57" s="25"/>
      <c r="AH57" s="25"/>
      <c r="AI57"/>
      <c r="AJ57"/>
      <c r="AK57" s="83"/>
      <c r="AL57" s="83"/>
      <c r="AM57" s="83"/>
      <c r="AN57" s="52"/>
      <c r="AO57" s="52"/>
      <c r="AP57" s="52"/>
      <c r="AQ57" s="83"/>
      <c r="AR57" s="83"/>
      <c r="AS57" s="83"/>
      <c r="AT57" s="52"/>
      <c r="AU57" s="52"/>
      <c r="AV57" s="52"/>
      <c r="AW57" s="83"/>
      <c r="AX57" s="83"/>
      <c r="AY57" s="83"/>
      <c r="AZ57" s="52"/>
      <c r="BA57" s="52"/>
      <c r="BB57" s="52"/>
      <c r="BC57" s="83"/>
      <c r="BD57" s="83"/>
      <c r="BE57" s="83"/>
      <c r="BF57" s="52"/>
      <c r="BG57" s="52"/>
      <c r="BH57" s="52"/>
      <c r="BI57" s="52"/>
      <c r="BJ57" s="59"/>
      <c r="BK57" s="52"/>
      <c r="BL57" s="62"/>
      <c r="BM57" s="62"/>
      <c r="BN57" s="62"/>
      <c r="BO57" s="62"/>
      <c r="BP57" s="62"/>
      <c r="BQ57" s="62"/>
      <c r="BR57" s="62"/>
      <c r="BT57" s="64"/>
      <c r="BU57" s="65"/>
      <c r="BV57" s="65"/>
      <c r="BW57" s="65"/>
      <c r="CA57" s="64"/>
      <c r="CB57" s="65"/>
      <c r="CC57" s="65"/>
    </row>
  </sheetData>
  <mergeCells count="205">
    <mergeCell ref="A1:AC1"/>
    <mergeCell ref="B2:C2"/>
    <mergeCell ref="E2:R2"/>
    <mergeCell ref="A3:B3"/>
    <mergeCell ref="C3:G3"/>
    <mergeCell ref="H3:W3"/>
    <mergeCell ref="C4:G4"/>
    <mergeCell ref="H4:W4"/>
    <mergeCell ref="A4:B4"/>
    <mergeCell ref="L5:Q5"/>
    <mergeCell ref="R5:W5"/>
    <mergeCell ref="X5:AC5"/>
    <mergeCell ref="A6:B6"/>
    <mergeCell ref="C6:E6"/>
    <mergeCell ref="F6:G6"/>
    <mergeCell ref="I6:K6"/>
    <mergeCell ref="L6:Q6"/>
    <mergeCell ref="R6:W6"/>
    <mergeCell ref="X6:AC6"/>
    <mergeCell ref="A5:B5"/>
    <mergeCell ref="C5:E5"/>
    <mergeCell ref="F5:G5"/>
    <mergeCell ref="I5:K5"/>
    <mergeCell ref="P9:V9"/>
    <mergeCell ref="A10:B10"/>
    <mergeCell ref="C10:O10"/>
    <mergeCell ref="P10:V10"/>
    <mergeCell ref="A8:B8"/>
    <mergeCell ref="C8:O8"/>
    <mergeCell ref="P8:V8"/>
    <mergeCell ref="A7:B7"/>
    <mergeCell ref="C7:G7"/>
    <mergeCell ref="H7:J7"/>
    <mergeCell ref="K7:AC7"/>
    <mergeCell ref="B11:G11"/>
    <mergeCell ref="H11:J11"/>
    <mergeCell ref="K11:M11"/>
    <mergeCell ref="A12:A13"/>
    <mergeCell ref="B12:G13"/>
    <mergeCell ref="K12:K13"/>
    <mergeCell ref="L12:L13"/>
    <mergeCell ref="M12:M13"/>
    <mergeCell ref="A9:B9"/>
    <mergeCell ref="C9:O9"/>
    <mergeCell ref="AG12:AG13"/>
    <mergeCell ref="AH12:AH13"/>
    <mergeCell ref="A14:A15"/>
    <mergeCell ref="B14:G15"/>
    <mergeCell ref="K14:K15"/>
    <mergeCell ref="L14:L15"/>
    <mergeCell ref="M14:M15"/>
    <mergeCell ref="AG14:AG15"/>
    <mergeCell ref="AH14:AH15"/>
    <mergeCell ref="M16:M17"/>
    <mergeCell ref="AG16:AG17"/>
    <mergeCell ref="AH16:AH17"/>
    <mergeCell ref="A18:A19"/>
    <mergeCell ref="B18:G19"/>
    <mergeCell ref="K18:K19"/>
    <mergeCell ref="L18:L19"/>
    <mergeCell ref="M18:M19"/>
    <mergeCell ref="AG18:AG19"/>
    <mergeCell ref="AH18:AH19"/>
    <mergeCell ref="A16:A17"/>
    <mergeCell ref="B16:G17"/>
    <mergeCell ref="K16:K17"/>
    <mergeCell ref="L16:L17"/>
    <mergeCell ref="M20:M21"/>
    <mergeCell ref="AG20:AG21"/>
    <mergeCell ref="K20:K21"/>
    <mergeCell ref="L20:L21"/>
    <mergeCell ref="M24:M25"/>
    <mergeCell ref="AG24:AG25"/>
    <mergeCell ref="AH20:AH21"/>
    <mergeCell ref="A22:A23"/>
    <mergeCell ref="B22:G23"/>
    <mergeCell ref="K22:K23"/>
    <mergeCell ref="L22:L23"/>
    <mergeCell ref="M22:M23"/>
    <mergeCell ref="AG22:AG23"/>
    <mergeCell ref="AH22:AH23"/>
    <mergeCell ref="A20:A21"/>
    <mergeCell ref="B20:G21"/>
    <mergeCell ref="AH24:AH25"/>
    <mergeCell ref="A26:A27"/>
    <mergeCell ref="B26:G27"/>
    <mergeCell ref="K26:K27"/>
    <mergeCell ref="L26:L27"/>
    <mergeCell ref="M26:M27"/>
    <mergeCell ref="AG26:AG27"/>
    <mergeCell ref="AH26:AH27"/>
    <mergeCell ref="A24:A25"/>
    <mergeCell ref="B24:G25"/>
    <mergeCell ref="K24:K25"/>
    <mergeCell ref="L24:L25"/>
    <mergeCell ref="A30:A31"/>
    <mergeCell ref="B30:G31"/>
    <mergeCell ref="K30:K31"/>
    <mergeCell ref="L30:L31"/>
    <mergeCell ref="M30:M31"/>
    <mergeCell ref="AG30:AG31"/>
    <mergeCell ref="AH30:AH31"/>
    <mergeCell ref="A28:A29"/>
    <mergeCell ref="B28:G29"/>
    <mergeCell ref="AB36:AC36"/>
    <mergeCell ref="AG36:AG37"/>
    <mergeCell ref="AH36:AH37"/>
    <mergeCell ref="N37:O45"/>
    <mergeCell ref="M28:M29"/>
    <mergeCell ref="AG28:AG29"/>
    <mergeCell ref="K28:K29"/>
    <mergeCell ref="L28:L29"/>
    <mergeCell ref="M32:M33"/>
    <mergeCell ref="AG32:AG33"/>
    <mergeCell ref="AH28:AH29"/>
    <mergeCell ref="AH32:AH33"/>
    <mergeCell ref="AH38:AH39"/>
    <mergeCell ref="AG40:AG41"/>
    <mergeCell ref="AH40:AH41"/>
    <mergeCell ref="R41:U42"/>
    <mergeCell ref="M38:M39"/>
    <mergeCell ref="AG38:AG39"/>
    <mergeCell ref="P43:Q44"/>
    <mergeCell ref="R43:U44"/>
    <mergeCell ref="W43:X44"/>
    <mergeCell ref="Y43:AB44"/>
    <mergeCell ref="W45:X46"/>
    <mergeCell ref="A34:A35"/>
    <mergeCell ref="B34:G35"/>
    <mergeCell ref="K34:K35"/>
    <mergeCell ref="L34:L35"/>
    <mergeCell ref="M34:M35"/>
    <mergeCell ref="AG34:AG35"/>
    <mergeCell ref="AH34:AH35"/>
    <mergeCell ref="A32:A33"/>
    <mergeCell ref="B32:G33"/>
    <mergeCell ref="K32:K33"/>
    <mergeCell ref="L32:L33"/>
    <mergeCell ref="A38:A39"/>
    <mergeCell ref="B38:G39"/>
    <mergeCell ref="K38:K39"/>
    <mergeCell ref="L38:L39"/>
    <mergeCell ref="M36:M37"/>
    <mergeCell ref="P36:T36"/>
    <mergeCell ref="U36:V36"/>
    <mergeCell ref="W36:AA36"/>
    <mergeCell ref="A36:A37"/>
    <mergeCell ref="B36:G37"/>
    <mergeCell ref="K36:K37"/>
    <mergeCell ref="L36:L37"/>
    <mergeCell ref="P39:Q40"/>
    <mergeCell ref="R39:U40"/>
    <mergeCell ref="W39:X40"/>
    <mergeCell ref="Y39:AB40"/>
    <mergeCell ref="M40:M41"/>
    <mergeCell ref="W41:X42"/>
    <mergeCell ref="Y41:AB42"/>
    <mergeCell ref="P37:Q38"/>
    <mergeCell ref="R37:V38"/>
    <mergeCell ref="W37:X38"/>
    <mergeCell ref="Y37:AC38"/>
    <mergeCell ref="P41:Q42"/>
    <mergeCell ref="A40:A41"/>
    <mergeCell ref="B40:G41"/>
    <mergeCell ref="K40:K41"/>
    <mergeCell ref="L40:L41"/>
    <mergeCell ref="A46:A49"/>
    <mergeCell ref="B46:C47"/>
    <mergeCell ref="P47:T47"/>
    <mergeCell ref="U47:V47"/>
    <mergeCell ref="B48:C49"/>
    <mergeCell ref="N48:O56"/>
    <mergeCell ref="R48:V49"/>
    <mergeCell ref="A54:A55"/>
    <mergeCell ref="B54:C55"/>
    <mergeCell ref="P54:Q55"/>
    <mergeCell ref="P45:Q46"/>
    <mergeCell ref="A56:A57"/>
    <mergeCell ref="B56:C57"/>
    <mergeCell ref="P56:Q56"/>
    <mergeCell ref="R56:U56"/>
    <mergeCell ref="W47:AA47"/>
    <mergeCell ref="Y52:AB53"/>
    <mergeCell ref="P52:Q53"/>
    <mergeCell ref="AB47:AC47"/>
    <mergeCell ref="P48:Q49"/>
    <mergeCell ref="W48:X49"/>
    <mergeCell ref="Y48:AC49"/>
    <mergeCell ref="A50:A53"/>
    <mergeCell ref="B50:C51"/>
    <mergeCell ref="P50:Q51"/>
    <mergeCell ref="R50:V51"/>
    <mergeCell ref="B52:C53"/>
    <mergeCell ref="R52:U53"/>
    <mergeCell ref="W50:X51"/>
    <mergeCell ref="AD53:AD55"/>
    <mergeCell ref="W54:X55"/>
    <mergeCell ref="Y50:AC51"/>
    <mergeCell ref="W52:X53"/>
    <mergeCell ref="W56:X56"/>
    <mergeCell ref="Y56:AB56"/>
    <mergeCell ref="P57:Q57"/>
    <mergeCell ref="R57:U57"/>
    <mergeCell ref="W57:X57"/>
    <mergeCell ref="Y57:AB57"/>
  </mergeCells>
  <phoneticPr fontId="2"/>
  <pageMargins left="0.59055118110236227" right="0.59055118110236227" top="0.59055118110236227" bottom="0.39370078740157483" header="0.31496062992125984" footer="0.31496062992125984"/>
  <headerFooter alignWithMargins="0">
    <oddHeader>&amp;L＜記載例　褒章審査票（Ａ４判）＞</oddHeader>
  </headerFooter>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97EA3AB2E67E4094074609599A28AE" ma:contentTypeVersion="15" ma:contentTypeDescription="新しいドキュメントを作成します。" ma:contentTypeScope="" ma:versionID="3b4beb7b0bc12be465825732a41299d9">
  <xsd:schema xmlns:xsd="http://www.w3.org/2001/XMLSchema" xmlns:xs="http://www.w3.org/2001/XMLSchema" xmlns:p="http://schemas.microsoft.com/office/2006/metadata/properties" xmlns:ns2="608991e3-6145-49a7-8173-c2d46ec50f6a" xmlns:ns3="b6f69c7a-c7f5-4aec-964e-8ee28c42406c" targetNamespace="http://schemas.microsoft.com/office/2006/metadata/properties" ma:root="true" ma:fieldsID="dbfa83164bd641c3cda986fc1abdf016" ns2:_="" ns3:_="">
    <xsd:import namespace="608991e3-6145-49a7-8173-c2d46ec50f6a"/>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_x65e5__x4ed8__x3068__x6642__x523b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991e3-6145-49a7-8173-c2d46ec50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_x3068__x6642__x523b_" ma:index="21" nillable="true" ma:displayName="日付と時刻" ma:format="DateOnly" ma:internalName="_x65e5__x4ed8__x3068__x6642__x523b_">
      <xsd:simpleType>
        <xsd:restriction base="dms:DateTim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d1bf73-d929-45b7-bc42-1526b1ae1bea}"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8991e3-6145-49a7-8173-c2d46ec50f6a">
      <Terms xmlns="http://schemas.microsoft.com/office/infopath/2007/PartnerControls"/>
    </lcf76f155ced4ddcb4097134ff3c332f>
    <TaxCatchAll xmlns="b6f69c7a-c7f5-4aec-964e-8ee28c42406c" xsi:nil="true"/>
    <_x65e5__x4ed8__x3068__x6642__x523b_ xmlns="608991e3-6145-49a7-8173-c2d46ec50f6a" xsi:nil="true"/>
  </documentManagement>
</p:properties>
</file>

<file path=customXml/itemProps1.xml><?xml version="1.0" encoding="utf-8"?>
<ds:datastoreItem xmlns:ds="http://schemas.openxmlformats.org/officeDocument/2006/customXml" ds:itemID="{CCEF23AD-E970-4C9E-AB7D-C157D75F6FC4}"/>
</file>

<file path=customXml/itemProps2.xml><?xml version="1.0" encoding="utf-8"?>
<ds:datastoreItem xmlns:ds="http://schemas.openxmlformats.org/officeDocument/2006/customXml" ds:itemID="{10581AEB-1B84-4FA4-B43E-EB909EDD1B64}">
  <ds:schemaRefs>
    <ds:schemaRef ds:uri="http://schemas.microsoft.com/sharepoint/v3/contenttype/forms"/>
  </ds:schemaRefs>
</ds:datastoreItem>
</file>

<file path=customXml/itemProps3.xml><?xml version="1.0" encoding="utf-8"?>
<ds:datastoreItem xmlns:ds="http://schemas.openxmlformats.org/officeDocument/2006/customXml" ds:itemID="{10F85339-E0D6-40B0-804F-23F9A675CFD4}">
  <ds:schemaRefs>
    <ds:schemaRef ds:uri="7199ff48-ea62-4105-b7f6-6821e8e4b94a"/>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f3afe849-0a7d-4b5c-a4c6-e09e509d0d5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審査票</vt:lpstr>
      <vt:lpstr>記載要領</vt:lpstr>
      <vt:lpstr>記入例</vt:lpstr>
      <vt:lpstr>記載要領!Print_Area</vt:lpstr>
      <vt:lpstr>審査票!Print_Area</vt:lpstr>
      <vt:lpstr>記載要領!Print_Titles</vt:lpstr>
    </vt:vector>
  </TitlesOfParts>
  <Company>総理府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官房総務課</dc:creator>
  <cp:lastModifiedBy>Windows ユーザー</cp:lastModifiedBy>
  <cp:lastPrinted>2022-12-12T04:53:29Z</cp:lastPrinted>
  <dcterms:created xsi:type="dcterms:W3CDTF">2000-12-15T02:47:43Z</dcterms:created>
  <dcterms:modified xsi:type="dcterms:W3CDTF">2025-06-11T23:41:51Z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0x010100AE97EA3AB2E67E4094074609599A28AE</vt:lpwstr>
  </property>
  <property fmtid="{D5CDD505-2E9C-101B-9397-08002B2CF9AE}" pid="3" name="MediaServiceImageTags">
    <vt:lpwstr/>
  </property>
</Properties>
</file>