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embeddings/oleObject1.bin" ContentType="application/vnd.openxmlformats-officedocument.oleObject"/>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tm53929\Desktop\"/>
    </mc:Choice>
  </mc:AlternateContent>
  <bookViews>
    <workbookView xWindow="0" yWindow="0" windowWidth="28800" windowHeight="11850" activeTab="11"/>
  </bookViews>
  <sheets>
    <sheet name="臨時使用願" sheetId="9" r:id="rId1"/>
    <sheet name="臨時使用届" sheetId="15" r:id="rId2"/>
    <sheet name="使用許可書" sheetId="2" r:id="rId3"/>
    <sheet name="排水日誌" sheetId="5" r:id="rId4"/>
    <sheet name="料金算出書(予定)" sheetId="24" r:id="rId5"/>
    <sheet name="減免申請書" sheetId="6" r:id="rId6"/>
    <sheet name="減免決定通知書" sheetId="3" r:id="rId7"/>
    <sheet name="延長願い" sheetId="7" r:id="rId8"/>
    <sheet name="使用許可書 (延長)" sheetId="26" r:id="rId9"/>
    <sheet name="決定通知書" sheetId="16" r:id="rId10"/>
    <sheet name="料金算出書(実施)" sheetId="23" r:id="rId11"/>
    <sheet name="不要報告書" sheetId="25" r:id="rId12"/>
    <sheet name="ﾉｯﾁﾀﾝｸ流量算出方法" sheetId="10" r:id="rId13"/>
    <sheet name="流量早見表(㎥-hr)" sheetId="21" r:id="rId14"/>
  </sheets>
  <definedNames>
    <definedName name="E" localSheetId="8">#REF!</definedName>
    <definedName name="E" localSheetId="11">#REF!</definedName>
    <definedName name="E">#REF!</definedName>
    <definedName name="_xlnm.Print_Area" localSheetId="12">ﾉｯﾁﾀﾝｸ流量算出方法!$A$1:$J$40</definedName>
    <definedName name="_xlnm.Print_Area" localSheetId="7">延長願い!$A$1:$Q$41</definedName>
    <definedName name="_xlnm.Print_Area" localSheetId="9">決定通知書!$A$1:$W$48</definedName>
    <definedName name="_xlnm.Print_Area" localSheetId="6">減免決定通知書!$A$1:$M$33</definedName>
    <definedName name="_xlnm.Print_Area" localSheetId="5">減免申請書!$A$1:$P$41</definedName>
    <definedName name="_xlnm.Print_Area" localSheetId="3">排水日誌!$A:$P</definedName>
    <definedName name="_xlnm.Print_Area" localSheetId="11">不要報告書!$A$1:$N$43</definedName>
    <definedName name="_xlnm.Print_Area" localSheetId="0">臨時使用願!$A$1:$O$41</definedName>
    <definedName name="_xlnm.Print_Area" localSheetId="1">臨時使用届!$A$1:$AE$42</definedName>
    <definedName name="SB" localSheetId="8">#REF!</definedName>
    <definedName name="SB" localSheetId="11">#REF!</definedName>
    <definedName name="SB">#REF!</definedName>
  </definedNames>
  <calcPr calcId="162913"/>
</workbook>
</file>

<file path=xl/calcChain.xml><?xml version="1.0" encoding="utf-8"?>
<calcChain xmlns="http://schemas.openxmlformats.org/spreadsheetml/2006/main">
  <c r="A6" i="2" l="1"/>
  <c r="A5" i="16" l="1"/>
  <c r="L5" i="16" s="1"/>
  <c r="M16" i="25"/>
  <c r="K16" i="25"/>
  <c r="I16" i="25"/>
  <c r="I14" i="25"/>
  <c r="I13" i="25"/>
  <c r="I11" i="25"/>
  <c r="G16" i="23"/>
  <c r="C24" i="26"/>
  <c r="A14" i="26"/>
  <c r="A8" i="26"/>
  <c r="A7" i="26"/>
  <c r="A6" i="26"/>
  <c r="E26" i="7"/>
  <c r="P25" i="7" s="1"/>
  <c r="E25" i="7"/>
  <c r="E27" i="7" s="1"/>
  <c r="D23" i="7"/>
  <c r="N22" i="7"/>
  <c r="G22" i="7"/>
  <c r="D21" i="7"/>
  <c r="D19" i="7"/>
  <c r="N14" i="7"/>
  <c r="L14" i="7"/>
  <c r="J14" i="7"/>
  <c r="J13" i="7"/>
  <c r="J12" i="7"/>
  <c r="J11" i="7"/>
  <c r="C23" i="26" l="1"/>
  <c r="P27" i="7"/>
  <c r="Y5" i="15"/>
  <c r="L5" i="6" l="1"/>
  <c r="A14" i="3" s="1"/>
  <c r="G16" i="24"/>
  <c r="A14" i="2"/>
  <c r="U5" i="16" l="1"/>
  <c r="U4" i="16"/>
  <c r="T12" i="16" l="1"/>
  <c r="T10" i="16" l="1"/>
  <c r="T13" i="16"/>
  <c r="C20" i="2" l="1"/>
  <c r="A8" i="2" l="1"/>
  <c r="A7" i="16" s="1"/>
  <c r="L7" i="16" s="1"/>
  <c r="A7" i="2"/>
  <c r="A6" i="16" s="1"/>
  <c r="L6" i="16" s="1"/>
  <c r="I23" i="2" l="1"/>
  <c r="C22" i="2"/>
  <c r="C21" i="2"/>
  <c r="J19" i="2"/>
  <c r="E19" i="2"/>
  <c r="C18" i="2"/>
  <c r="C17" i="2"/>
  <c r="V36" i="16" l="1"/>
  <c r="T36" i="16"/>
  <c r="O36" i="16"/>
  <c r="O34" i="16"/>
  <c r="O32" i="16"/>
  <c r="O30" i="16"/>
  <c r="O28" i="16"/>
  <c r="O27" i="16"/>
  <c r="I28" i="16" l="1"/>
  <c r="V28" i="16" s="1"/>
  <c r="K24" i="26"/>
  <c r="C22" i="26"/>
  <c r="C21" i="26"/>
  <c r="C22" i="3"/>
  <c r="C21" i="3"/>
  <c r="L22" i="6"/>
  <c r="G22" i="6"/>
  <c r="D21" i="6"/>
  <c r="D20" i="6"/>
  <c r="D19" i="6"/>
  <c r="D18" i="6"/>
  <c r="D17" i="6"/>
  <c r="I13" i="6"/>
  <c r="A8" i="3" s="1"/>
  <c r="I12" i="6"/>
  <c r="A7" i="3" s="1"/>
  <c r="I11" i="6"/>
  <c r="K22" i="26" l="1"/>
  <c r="K22" i="2"/>
  <c r="K22" i="3" s="1"/>
  <c r="E30" i="9"/>
  <c r="N25" i="9"/>
  <c r="O21" i="6" s="1"/>
  <c r="I27" i="26" l="1"/>
  <c r="F25" i="26"/>
  <c r="F26" i="26"/>
  <c r="C20" i="26"/>
  <c r="J19" i="26"/>
  <c r="E19" i="26"/>
  <c r="C18" i="26"/>
  <c r="C17" i="26"/>
  <c r="H11" i="26"/>
  <c r="E23" i="2" l="1"/>
  <c r="E27" i="26" l="1"/>
  <c r="H30" i="16"/>
  <c r="U30" i="16" s="1"/>
  <c r="E23" i="16"/>
  <c r="P23" i="16" s="1"/>
  <c r="D25" i="16" l="1"/>
  <c r="O25" i="16" s="1"/>
  <c r="D22" i="16"/>
  <c r="O22" i="16" s="1"/>
  <c r="D20" i="16"/>
  <c r="O20" i="16" s="1"/>
  <c r="J23" i="3"/>
  <c r="E23" i="3"/>
  <c r="C19" i="3"/>
  <c r="C18" i="3"/>
  <c r="C17" i="3"/>
  <c r="I14" i="23"/>
  <c r="D14" i="23"/>
  <c r="L14" i="23" s="1"/>
  <c r="A14" i="23"/>
  <c r="A13" i="23"/>
  <c r="I12" i="23"/>
  <c r="D12" i="23"/>
  <c r="L12" i="23" s="1"/>
  <c r="A12" i="23"/>
  <c r="A11" i="23"/>
  <c r="I10" i="23"/>
  <c r="D10" i="23"/>
  <c r="A10" i="23"/>
  <c r="A9" i="23"/>
  <c r="I8" i="23"/>
  <c r="D8" i="23"/>
  <c r="L8" i="23" s="1"/>
  <c r="A8" i="23"/>
  <c r="I6" i="23"/>
  <c r="G6" i="23"/>
  <c r="L6" i="23" s="1"/>
  <c r="D6" i="23"/>
  <c r="A6" i="23"/>
  <c r="K49" i="21"/>
  <c r="J49" i="21"/>
  <c r="I49" i="21"/>
  <c r="H49" i="21"/>
  <c r="G49" i="21"/>
  <c r="F49" i="21"/>
  <c r="E49" i="21"/>
  <c r="D49" i="21"/>
  <c r="C49" i="21"/>
  <c r="B49" i="21"/>
  <c r="K48" i="21"/>
  <c r="J48" i="21"/>
  <c r="I48" i="21"/>
  <c r="H48" i="21"/>
  <c r="G48" i="21"/>
  <c r="F48" i="21"/>
  <c r="E48" i="21"/>
  <c r="D48" i="21"/>
  <c r="C48" i="21"/>
  <c r="B48" i="21"/>
  <c r="K47" i="21"/>
  <c r="J47" i="21"/>
  <c r="I47" i="21"/>
  <c r="H47" i="21"/>
  <c r="G47" i="21"/>
  <c r="F47" i="21"/>
  <c r="E47" i="21"/>
  <c r="D47" i="21"/>
  <c r="C47" i="21"/>
  <c r="B47" i="21"/>
  <c r="K46" i="21"/>
  <c r="J46" i="21"/>
  <c r="I46" i="21"/>
  <c r="H46" i="21"/>
  <c r="G46" i="21"/>
  <c r="F46" i="21"/>
  <c r="E46" i="21"/>
  <c r="D46" i="21"/>
  <c r="C46" i="21"/>
  <c r="B46" i="21"/>
  <c r="K45" i="21"/>
  <c r="J45" i="21"/>
  <c r="I45" i="21"/>
  <c r="H45" i="21"/>
  <c r="G45" i="21"/>
  <c r="F45" i="21"/>
  <c r="E45" i="21"/>
  <c r="D45" i="21"/>
  <c r="C45" i="21"/>
  <c r="B45" i="21"/>
  <c r="K44" i="21"/>
  <c r="J44" i="21"/>
  <c r="I44" i="21"/>
  <c r="H44" i="21"/>
  <c r="G44" i="21"/>
  <c r="F44" i="21"/>
  <c r="E44" i="21"/>
  <c r="D44" i="21"/>
  <c r="C44" i="21"/>
  <c r="B44" i="21"/>
  <c r="K43" i="21"/>
  <c r="J43" i="21"/>
  <c r="I43" i="21"/>
  <c r="H43" i="21"/>
  <c r="G43" i="21"/>
  <c r="F43" i="21"/>
  <c r="E43" i="21"/>
  <c r="D43" i="21"/>
  <c r="C43" i="21"/>
  <c r="B43" i="21"/>
  <c r="K42" i="21"/>
  <c r="J42" i="21"/>
  <c r="I42" i="21"/>
  <c r="H42" i="21"/>
  <c r="G42" i="21"/>
  <c r="F42" i="21"/>
  <c r="E42" i="21"/>
  <c r="D42" i="21"/>
  <c r="C42" i="21"/>
  <c r="B42" i="21"/>
  <c r="K41" i="21"/>
  <c r="J41" i="21"/>
  <c r="I41" i="21"/>
  <c r="H41" i="21"/>
  <c r="G41" i="21"/>
  <c r="F41" i="21"/>
  <c r="E41" i="21"/>
  <c r="D41" i="21"/>
  <c r="C41" i="21"/>
  <c r="B41" i="21"/>
  <c r="K40" i="21"/>
  <c r="J40" i="21"/>
  <c r="I40" i="21"/>
  <c r="H40" i="21"/>
  <c r="G40" i="21"/>
  <c r="F40" i="21"/>
  <c r="E40" i="21"/>
  <c r="D40" i="21"/>
  <c r="C40" i="21"/>
  <c r="B40" i="21"/>
  <c r="K39" i="21"/>
  <c r="J39" i="21"/>
  <c r="I39" i="21"/>
  <c r="H39" i="21"/>
  <c r="G39" i="21"/>
  <c r="F39" i="21"/>
  <c r="E39" i="21"/>
  <c r="D39" i="21"/>
  <c r="C39" i="21"/>
  <c r="B39" i="21"/>
  <c r="K38" i="21"/>
  <c r="J38" i="21"/>
  <c r="I38" i="21"/>
  <c r="H38" i="21"/>
  <c r="G38" i="21"/>
  <c r="F38" i="21"/>
  <c r="E38" i="21"/>
  <c r="D38" i="21"/>
  <c r="C38" i="21"/>
  <c r="B38" i="21"/>
  <c r="K37" i="21"/>
  <c r="J37" i="21"/>
  <c r="I37" i="21"/>
  <c r="H37" i="21"/>
  <c r="G37" i="21"/>
  <c r="F37" i="21"/>
  <c r="E37" i="21"/>
  <c r="D37" i="21"/>
  <c r="C37" i="21"/>
  <c r="B37" i="21"/>
  <c r="K36" i="21"/>
  <c r="J36" i="21"/>
  <c r="I36" i="21"/>
  <c r="H36" i="21"/>
  <c r="G36" i="21"/>
  <c r="F36" i="21"/>
  <c r="E36" i="21"/>
  <c r="D36" i="21"/>
  <c r="C36" i="21"/>
  <c r="B36" i="21"/>
  <c r="K35" i="21"/>
  <c r="J35" i="21"/>
  <c r="I35" i="21"/>
  <c r="H35" i="21"/>
  <c r="G35" i="21"/>
  <c r="F35" i="21"/>
  <c r="E35" i="21"/>
  <c r="D35" i="21"/>
  <c r="C35" i="21"/>
  <c r="B35" i="21"/>
  <c r="K34" i="21"/>
  <c r="J34" i="21"/>
  <c r="I34" i="21"/>
  <c r="H34" i="21"/>
  <c r="G34" i="21"/>
  <c r="F34" i="21"/>
  <c r="E34" i="21"/>
  <c r="D34" i="21"/>
  <c r="C34" i="21"/>
  <c r="B34" i="21"/>
  <c r="K33" i="21"/>
  <c r="J33" i="21"/>
  <c r="I33" i="21"/>
  <c r="H33" i="21"/>
  <c r="G33" i="21"/>
  <c r="F33" i="21"/>
  <c r="E33" i="21"/>
  <c r="D33" i="21"/>
  <c r="C33" i="21"/>
  <c r="B33" i="21"/>
  <c r="K32" i="21"/>
  <c r="J32" i="21"/>
  <c r="I32" i="21"/>
  <c r="H32" i="21"/>
  <c r="G32" i="21"/>
  <c r="F32" i="21"/>
  <c r="E32" i="21"/>
  <c r="D32" i="21"/>
  <c r="C32" i="21"/>
  <c r="B32" i="21"/>
  <c r="K31" i="21"/>
  <c r="J31" i="21"/>
  <c r="I31" i="21"/>
  <c r="H31" i="21"/>
  <c r="G31" i="21"/>
  <c r="F31" i="21"/>
  <c r="E31" i="21"/>
  <c r="D31" i="21"/>
  <c r="C31" i="21"/>
  <c r="B31" i="21"/>
  <c r="K30" i="21"/>
  <c r="J30" i="21"/>
  <c r="I30" i="21"/>
  <c r="H30" i="21"/>
  <c r="G30" i="21"/>
  <c r="F30" i="21"/>
  <c r="E30" i="21"/>
  <c r="D30" i="21"/>
  <c r="C30" i="21"/>
  <c r="B30" i="21"/>
  <c r="K29" i="21"/>
  <c r="J29" i="21"/>
  <c r="I29" i="21"/>
  <c r="H29" i="21"/>
  <c r="G29" i="21"/>
  <c r="F29" i="21"/>
  <c r="E29" i="21"/>
  <c r="D29" i="21"/>
  <c r="C29" i="21"/>
  <c r="B29" i="21"/>
  <c r="K28" i="21"/>
  <c r="J28" i="21"/>
  <c r="I28" i="21"/>
  <c r="H28" i="21"/>
  <c r="G28" i="21"/>
  <c r="F28" i="21"/>
  <c r="E28" i="21"/>
  <c r="D28" i="21"/>
  <c r="C28" i="21"/>
  <c r="B28" i="21"/>
  <c r="K27" i="21"/>
  <c r="J27" i="21"/>
  <c r="I27" i="21"/>
  <c r="H27" i="21"/>
  <c r="G27" i="21"/>
  <c r="F27" i="21"/>
  <c r="E27" i="21"/>
  <c r="D27" i="21"/>
  <c r="C27" i="21"/>
  <c r="B27" i="21"/>
  <c r="K26" i="21"/>
  <c r="J26" i="21"/>
  <c r="I26" i="21"/>
  <c r="H26" i="21"/>
  <c r="G26" i="21"/>
  <c r="F26" i="21"/>
  <c r="E26" i="21"/>
  <c r="D26" i="21"/>
  <c r="C26" i="21"/>
  <c r="B26" i="21"/>
  <c r="K25" i="21"/>
  <c r="J25" i="21"/>
  <c r="I25" i="21"/>
  <c r="H25" i="21"/>
  <c r="G25" i="21"/>
  <c r="F25" i="21"/>
  <c r="E25" i="21"/>
  <c r="D25" i="21"/>
  <c r="C25" i="21"/>
  <c r="B25" i="21"/>
  <c r="K24" i="21"/>
  <c r="J24" i="21"/>
  <c r="I24" i="21"/>
  <c r="H24" i="21"/>
  <c r="G24" i="21"/>
  <c r="F24" i="21"/>
  <c r="E24" i="21"/>
  <c r="D24" i="21"/>
  <c r="C24" i="21"/>
  <c r="B24" i="21"/>
  <c r="K23" i="21"/>
  <c r="J23" i="21"/>
  <c r="I23" i="21"/>
  <c r="H23" i="21"/>
  <c r="G23" i="21"/>
  <c r="F23" i="21"/>
  <c r="E23" i="21"/>
  <c r="D23" i="21"/>
  <c r="C23" i="21"/>
  <c r="B23" i="21"/>
  <c r="K22" i="21"/>
  <c r="J22" i="21"/>
  <c r="I22" i="21"/>
  <c r="H22" i="21"/>
  <c r="G22" i="21"/>
  <c r="F22" i="21"/>
  <c r="E22" i="21"/>
  <c r="D22" i="21"/>
  <c r="C22" i="21"/>
  <c r="B22" i="21"/>
  <c r="K21" i="21"/>
  <c r="J21" i="21"/>
  <c r="I21" i="21"/>
  <c r="H21" i="21"/>
  <c r="G21" i="21"/>
  <c r="F21" i="21"/>
  <c r="E21" i="21"/>
  <c r="D21" i="21"/>
  <c r="C21" i="21"/>
  <c r="B21" i="21"/>
  <c r="K20" i="21"/>
  <c r="J20" i="21"/>
  <c r="I20" i="21"/>
  <c r="H20" i="21"/>
  <c r="G20" i="21"/>
  <c r="F20" i="21"/>
  <c r="E20" i="21"/>
  <c r="D20" i="21"/>
  <c r="C20" i="21"/>
  <c r="B20" i="21"/>
  <c r="AD78" i="5"/>
  <c r="AC78" i="5"/>
  <c r="N78" i="5"/>
  <c r="L78" i="5"/>
  <c r="O78" i="5" s="1"/>
  <c r="AD77" i="5"/>
  <c r="AC77" i="5"/>
  <c r="N77" i="5"/>
  <c r="L77" i="5"/>
  <c r="O77" i="5" s="1"/>
  <c r="AD76" i="5"/>
  <c r="AC76" i="5"/>
  <c r="N76" i="5"/>
  <c r="L76" i="5"/>
  <c r="O76" i="5" s="1"/>
  <c r="AD75" i="5"/>
  <c r="AC75" i="5"/>
  <c r="N75" i="5"/>
  <c r="L75" i="5"/>
  <c r="O75" i="5" s="1"/>
  <c r="AD74" i="5"/>
  <c r="AC74" i="5"/>
  <c r="N74" i="5"/>
  <c r="L74" i="5"/>
  <c r="O74" i="5" s="1"/>
  <c r="AD73" i="5"/>
  <c r="AC73" i="5"/>
  <c r="N73" i="5"/>
  <c r="L73" i="5"/>
  <c r="O73" i="5" s="1"/>
  <c r="AD72" i="5"/>
  <c r="AC72" i="5"/>
  <c r="N72" i="5"/>
  <c r="L72" i="5"/>
  <c r="O72" i="5" s="1"/>
  <c r="AD71" i="5"/>
  <c r="AC71" i="5"/>
  <c r="N71" i="5"/>
  <c r="L71" i="5"/>
  <c r="O71" i="5" s="1"/>
  <c r="AD70" i="5"/>
  <c r="AC70" i="5"/>
  <c r="N70" i="5"/>
  <c r="L70" i="5"/>
  <c r="O70" i="5" s="1"/>
  <c r="AD69" i="5"/>
  <c r="AC69" i="5"/>
  <c r="N69" i="5"/>
  <c r="L69" i="5"/>
  <c r="O69" i="5" s="1"/>
  <c r="AD68" i="5"/>
  <c r="AC68" i="5"/>
  <c r="N68" i="5"/>
  <c r="L68" i="5"/>
  <c r="O68" i="5" s="1"/>
  <c r="AD67" i="5"/>
  <c r="AC67" i="5"/>
  <c r="N67" i="5"/>
  <c r="L67" i="5"/>
  <c r="O67" i="5" s="1"/>
  <c r="AD66" i="5"/>
  <c r="AC66" i="5"/>
  <c r="N66" i="5"/>
  <c r="L66" i="5"/>
  <c r="O66" i="5" s="1"/>
  <c r="AD65" i="5"/>
  <c r="AC65" i="5"/>
  <c r="N65" i="5"/>
  <c r="L65" i="5"/>
  <c r="O65" i="5" s="1"/>
  <c r="AD64" i="5"/>
  <c r="AC64" i="5"/>
  <c r="N64" i="5"/>
  <c r="L64" i="5"/>
  <c r="O64" i="5" s="1"/>
  <c r="AD63" i="5"/>
  <c r="AC63" i="5"/>
  <c r="N63" i="5"/>
  <c r="L63" i="5"/>
  <c r="O63" i="5" s="1"/>
  <c r="AD62" i="5"/>
  <c r="AC62" i="5"/>
  <c r="N62" i="5"/>
  <c r="L62" i="5"/>
  <c r="O62" i="5" s="1"/>
  <c r="AD61" i="5"/>
  <c r="AC61" i="5"/>
  <c r="N61" i="5"/>
  <c r="L61" i="5"/>
  <c r="O61" i="5" s="1"/>
  <c r="AD60" i="5"/>
  <c r="AC60" i="5"/>
  <c r="N60" i="5"/>
  <c r="L60" i="5"/>
  <c r="O60" i="5" s="1"/>
  <c r="AD59" i="5"/>
  <c r="AC59" i="5"/>
  <c r="N59" i="5"/>
  <c r="L59" i="5"/>
  <c r="O59" i="5" s="1"/>
  <c r="AD58" i="5"/>
  <c r="AC58" i="5"/>
  <c r="N58" i="5"/>
  <c r="L58" i="5"/>
  <c r="O58" i="5" s="1"/>
  <c r="AD57" i="5"/>
  <c r="AC57" i="5"/>
  <c r="N57" i="5"/>
  <c r="L57" i="5"/>
  <c r="O57" i="5" s="1"/>
  <c r="AD56" i="5"/>
  <c r="AC56" i="5"/>
  <c r="N56" i="5"/>
  <c r="L56" i="5"/>
  <c r="O56" i="5" s="1"/>
  <c r="AD55" i="5"/>
  <c r="AC55" i="5"/>
  <c r="N55" i="5"/>
  <c r="L55" i="5"/>
  <c r="O55" i="5" s="1"/>
  <c r="AD54" i="5"/>
  <c r="AC54" i="5"/>
  <c r="N54" i="5"/>
  <c r="L54" i="5"/>
  <c r="O54" i="5" s="1"/>
  <c r="AD53" i="5"/>
  <c r="AC53" i="5"/>
  <c r="N53" i="5"/>
  <c r="L53" i="5"/>
  <c r="O53" i="5" s="1"/>
  <c r="AD52" i="5"/>
  <c r="AC52" i="5"/>
  <c r="N52" i="5"/>
  <c r="L52" i="5"/>
  <c r="O52" i="5" s="1"/>
  <c r="AD51" i="5"/>
  <c r="AC51" i="5"/>
  <c r="N51" i="5"/>
  <c r="L51" i="5"/>
  <c r="O51" i="5" s="1"/>
  <c r="E48" i="5"/>
  <c r="A47" i="5"/>
  <c r="N39" i="5"/>
  <c r="AD36" i="5"/>
  <c r="AC36" i="5"/>
  <c r="N36" i="5"/>
  <c r="L36" i="5"/>
  <c r="O36" i="5" s="1"/>
  <c r="AD35" i="5"/>
  <c r="AC35" i="5"/>
  <c r="N35" i="5"/>
  <c r="L35" i="5"/>
  <c r="O35" i="5" s="1"/>
  <c r="AD34" i="5"/>
  <c r="AC34" i="5"/>
  <c r="N34" i="5"/>
  <c r="L34" i="5"/>
  <c r="O34" i="5" s="1"/>
  <c r="AD33" i="5"/>
  <c r="AC33" i="5"/>
  <c r="N33" i="5"/>
  <c r="L33" i="5"/>
  <c r="O33" i="5" s="1"/>
  <c r="AD32" i="5"/>
  <c r="AC32" i="5"/>
  <c r="N32" i="5"/>
  <c r="L32" i="5"/>
  <c r="O32" i="5" s="1"/>
  <c r="AD31" i="5"/>
  <c r="AC31" i="5"/>
  <c r="N31" i="5"/>
  <c r="L31" i="5"/>
  <c r="O31" i="5" s="1"/>
  <c r="AD30" i="5"/>
  <c r="AC30" i="5"/>
  <c r="N30" i="5"/>
  <c r="L30" i="5"/>
  <c r="O30" i="5" s="1"/>
  <c r="AD29" i="5"/>
  <c r="AC29" i="5"/>
  <c r="N29" i="5"/>
  <c r="L29" i="5"/>
  <c r="O29" i="5" s="1"/>
  <c r="AD28" i="5"/>
  <c r="AC28" i="5"/>
  <c r="N28" i="5"/>
  <c r="L28" i="5"/>
  <c r="O28" i="5" s="1"/>
  <c r="AD27" i="5"/>
  <c r="AC27" i="5"/>
  <c r="N27" i="5"/>
  <c r="L27" i="5"/>
  <c r="O27" i="5" s="1"/>
  <c r="AD26" i="5"/>
  <c r="AC26" i="5"/>
  <c r="N26" i="5"/>
  <c r="L26" i="5"/>
  <c r="O26" i="5" s="1"/>
  <c r="AD25" i="5"/>
  <c r="AC25" i="5"/>
  <c r="N25" i="5"/>
  <c r="L25" i="5"/>
  <c r="O25" i="5" s="1"/>
  <c r="AD24" i="5"/>
  <c r="AC24" i="5"/>
  <c r="N24" i="5"/>
  <c r="L24" i="5"/>
  <c r="O24" i="5" s="1"/>
  <c r="AD23" i="5"/>
  <c r="AC23" i="5"/>
  <c r="N23" i="5"/>
  <c r="L23" i="5"/>
  <c r="O23" i="5" s="1"/>
  <c r="AD22" i="5"/>
  <c r="AC22" i="5"/>
  <c r="N22" i="5"/>
  <c r="L22" i="5"/>
  <c r="O22" i="5" s="1"/>
  <c r="AD21" i="5"/>
  <c r="AC21" i="5"/>
  <c r="N21" i="5"/>
  <c r="L21" i="5"/>
  <c r="O21" i="5" s="1"/>
  <c r="AD20" i="5"/>
  <c r="AC20" i="5"/>
  <c r="N20" i="5"/>
  <c r="L20" i="5"/>
  <c r="O20" i="5" s="1"/>
  <c r="AD19" i="5"/>
  <c r="AC19" i="5"/>
  <c r="N19" i="5"/>
  <c r="L19" i="5"/>
  <c r="O19" i="5" s="1"/>
  <c r="AD18" i="5"/>
  <c r="AC18" i="5"/>
  <c r="N18" i="5"/>
  <c r="L18" i="5"/>
  <c r="O18" i="5" s="1"/>
  <c r="AD17" i="5"/>
  <c r="AC17" i="5"/>
  <c r="N17" i="5"/>
  <c r="L17" i="5"/>
  <c r="O17" i="5" s="1"/>
  <c r="AD16" i="5"/>
  <c r="AC16" i="5"/>
  <c r="N16" i="5"/>
  <c r="L16" i="5"/>
  <c r="O16" i="5" s="1"/>
  <c r="AD15" i="5"/>
  <c r="AC15" i="5"/>
  <c r="N15" i="5"/>
  <c r="L15" i="5"/>
  <c r="O15" i="5" s="1"/>
  <c r="AD14" i="5"/>
  <c r="AC14" i="5"/>
  <c r="N14" i="5"/>
  <c r="L14" i="5"/>
  <c r="O14" i="5" s="1"/>
  <c r="AD13" i="5"/>
  <c r="AC13" i="5"/>
  <c r="N13" i="5"/>
  <c r="L13" i="5"/>
  <c r="O13" i="5" s="1"/>
  <c r="AD12" i="5"/>
  <c r="AC12" i="5"/>
  <c r="N12" i="5"/>
  <c r="L12" i="5"/>
  <c r="O12" i="5" s="1"/>
  <c r="AD11" i="5"/>
  <c r="AC11" i="5"/>
  <c r="O11" i="5"/>
  <c r="N11" i="5"/>
  <c r="L11" i="5"/>
  <c r="AD10" i="5"/>
  <c r="AC10" i="5"/>
  <c r="N10" i="5"/>
  <c r="L10" i="5"/>
  <c r="O10" i="5" s="1"/>
  <c r="AD9" i="5"/>
  <c r="AC9" i="5"/>
  <c r="N9" i="5"/>
  <c r="L9" i="5"/>
  <c r="O9" i="5" s="1"/>
  <c r="N37" i="5" s="1"/>
  <c r="N38" i="5" s="1"/>
  <c r="I14" i="24"/>
  <c r="D14" i="24"/>
  <c r="A14" i="24"/>
  <c r="A13" i="24"/>
  <c r="I12" i="24"/>
  <c r="D12" i="24"/>
  <c r="L12" i="24" s="1"/>
  <c r="A12" i="24"/>
  <c r="A11" i="24"/>
  <c r="I10" i="24"/>
  <c r="D10" i="24"/>
  <c r="A10" i="24"/>
  <c r="A9" i="24"/>
  <c r="I8" i="24"/>
  <c r="D8" i="24"/>
  <c r="L8" i="24" s="1"/>
  <c r="A8" i="24"/>
  <c r="I6" i="24"/>
  <c r="G6" i="24"/>
  <c r="D6" i="24"/>
  <c r="A6" i="24"/>
  <c r="Y34" i="15"/>
  <c r="U34" i="15"/>
  <c r="K34" i="15"/>
  <c r="L10" i="24" l="1"/>
  <c r="L14" i="24"/>
  <c r="L10" i="23"/>
  <c r="L16" i="23" s="1"/>
  <c r="L6" i="24"/>
  <c r="N81" i="5"/>
  <c r="P1" i="5" s="1"/>
  <c r="N80" i="5"/>
  <c r="N79" i="5"/>
  <c r="L16" i="24" l="1"/>
  <c r="C26" i="24" s="1"/>
  <c r="J26" i="24" s="1"/>
  <c r="A28" i="24" s="1"/>
  <c r="D28" i="24" s="1"/>
  <c r="C31" i="23"/>
  <c r="J31" i="23" s="1"/>
  <c r="A33" i="23" s="1"/>
  <c r="D33" i="23" s="1"/>
  <c r="C25" i="23"/>
  <c r="J25" i="23" s="1"/>
  <c r="A27" i="23" s="1"/>
  <c r="D27" i="23" s="1"/>
  <c r="G40" i="16" l="1"/>
  <c r="T40" i="16" s="1"/>
  <c r="G38" i="16"/>
  <c r="T38" i="16" s="1"/>
  <c r="J28" i="24"/>
  <c r="C32" i="24"/>
  <c r="J32" i="24" s="1"/>
  <c r="A34" i="24" s="1"/>
  <c r="D34" i="24" s="1"/>
  <c r="J27" i="23"/>
  <c r="J33" i="23"/>
  <c r="D38" i="16" l="1"/>
  <c r="O38" i="16" s="1"/>
  <c r="D40" i="16"/>
  <c r="O40" i="16" s="1"/>
  <c r="F24" i="3"/>
  <c r="H23" i="6"/>
  <c r="J34" i="24"/>
  <c r="F26" i="3" l="1"/>
  <c r="C32" i="3" s="1"/>
  <c r="H24" i="6"/>
</calcChain>
</file>

<file path=xl/comments1.xml><?xml version="1.0" encoding="utf-8"?>
<comments xmlns="http://schemas.openxmlformats.org/spreadsheetml/2006/main">
  <authors>
    <author>gesisetukanri</author>
  </authors>
  <commentList>
    <comment ref="B4" authorId="0" shapeId="0">
      <text>
        <r>
          <rPr>
            <b/>
            <sz val="9"/>
            <color indexed="10"/>
            <rFont val="ＭＳ Ｐゴシック"/>
            <family val="3"/>
            <charset val="128"/>
          </rPr>
          <t>算出ヵ月数を入力する</t>
        </r>
      </text>
    </comment>
    <comment ref="G16" authorId="0" shapeId="0">
      <text>
        <r>
          <rPr>
            <b/>
            <sz val="9"/>
            <color indexed="10"/>
            <rFont val="ＭＳ Ｐゴシック"/>
            <family val="3"/>
            <charset val="128"/>
          </rPr>
          <t>総排出量を入力する</t>
        </r>
      </text>
    </comment>
  </commentList>
</comments>
</file>

<file path=xl/comments2.xml><?xml version="1.0" encoding="utf-8"?>
<comments xmlns="http://schemas.openxmlformats.org/spreadsheetml/2006/main">
  <authors>
    <author>ge-keikaku</author>
  </authors>
  <commentList>
    <comment ref="I36" authorId="0" shapeId="0">
      <text>
        <r>
          <rPr>
            <b/>
            <sz val="9"/>
            <color indexed="81"/>
            <rFont val="ＭＳ Ｐゴシック"/>
            <family val="3"/>
            <charset val="128"/>
          </rPr>
          <t>前納か後納か</t>
        </r>
      </text>
    </comment>
    <comment ref="A40" authorId="0" shapeId="0">
      <text>
        <r>
          <rPr>
            <b/>
            <sz val="9"/>
            <color indexed="81"/>
            <rFont val="ＭＳ Ｐゴシック"/>
            <family val="3"/>
            <charset val="128"/>
          </rPr>
          <t>前納の場合、選択</t>
        </r>
      </text>
    </comment>
    <comment ref="L40" authorId="0" shapeId="0">
      <text>
        <r>
          <rPr>
            <b/>
            <sz val="9"/>
            <color indexed="81"/>
            <rFont val="ＭＳ Ｐゴシック"/>
            <family val="3"/>
            <charset val="128"/>
          </rPr>
          <t>前納の場合、選択</t>
        </r>
      </text>
    </comment>
  </commentList>
</comments>
</file>

<file path=xl/comments3.xml><?xml version="1.0" encoding="utf-8"?>
<comments xmlns="http://schemas.openxmlformats.org/spreadsheetml/2006/main">
  <authors>
    <author>gesisetukanri</author>
  </authors>
  <commentList>
    <comment ref="B4" authorId="0" shapeId="0">
      <text>
        <r>
          <rPr>
            <b/>
            <sz val="9"/>
            <color indexed="81"/>
            <rFont val="ＭＳ Ｐゴシック"/>
            <family val="3"/>
            <charset val="128"/>
          </rPr>
          <t>算出ヵ月数を入力する</t>
        </r>
      </text>
    </comment>
    <comment ref="G16" authorId="0" shapeId="0">
      <text>
        <r>
          <rPr>
            <b/>
            <sz val="9"/>
            <color indexed="81"/>
            <rFont val="ＭＳ Ｐゴシック"/>
            <family val="3"/>
            <charset val="128"/>
          </rPr>
          <t>総排出量を入力する</t>
        </r>
      </text>
    </comment>
  </commentList>
</comments>
</file>

<file path=xl/sharedStrings.xml><?xml version="1.0" encoding="utf-8"?>
<sst xmlns="http://schemas.openxmlformats.org/spreadsheetml/2006/main" count="942" uniqueCount="418">
  <si>
    <t>苫小牧市下水道事業</t>
    <rPh sb="0" eb="4">
      <t>トマコマイシ</t>
    </rPh>
    <rPh sb="4" eb="7">
      <t>ゲスイドウ</t>
    </rPh>
    <rPh sb="7" eb="9">
      <t>ジギョウ</t>
    </rPh>
    <phoneticPr fontId="2"/>
  </si>
  <si>
    <t>記</t>
    <rPh sb="0" eb="1">
      <t>キ</t>
    </rPh>
    <phoneticPr fontId="2"/>
  </si>
  <si>
    <t>使用目的</t>
    <rPh sb="0" eb="2">
      <t>シヨウ</t>
    </rPh>
    <rPh sb="2" eb="4">
      <t>モクテキ</t>
    </rPh>
    <phoneticPr fontId="2"/>
  </si>
  <si>
    <t>使用責任者</t>
    <rPh sb="0" eb="2">
      <t>シヨウ</t>
    </rPh>
    <rPh sb="2" eb="5">
      <t>セキニンシャ</t>
    </rPh>
    <phoneticPr fontId="2"/>
  </si>
  <si>
    <t>使用箇所</t>
    <rPh sb="0" eb="2">
      <t>シヨウ</t>
    </rPh>
    <rPh sb="2" eb="4">
      <t>カショ</t>
    </rPh>
    <phoneticPr fontId="2"/>
  </si>
  <si>
    <t>使用期間</t>
    <rPh sb="0" eb="2">
      <t>シヨウ</t>
    </rPh>
    <rPh sb="2" eb="4">
      <t>キカン</t>
    </rPh>
    <phoneticPr fontId="2"/>
  </si>
  <si>
    <t>排出量</t>
    <rPh sb="0" eb="2">
      <t>ハイシュツ</t>
    </rPh>
    <rPh sb="2" eb="3">
      <t>リョウ</t>
    </rPh>
    <phoneticPr fontId="2"/>
  </si>
  <si>
    <t>排出管の種類</t>
    <rPh sb="0" eb="2">
      <t>ハイシュツ</t>
    </rPh>
    <rPh sb="2" eb="3">
      <t>カン</t>
    </rPh>
    <rPh sb="4" eb="6">
      <t>シュルイ</t>
    </rPh>
    <phoneticPr fontId="2"/>
  </si>
  <si>
    <t>使　用　目　的</t>
    <rPh sb="0" eb="1">
      <t>ツカ</t>
    </rPh>
    <rPh sb="2" eb="3">
      <t>ヨウ</t>
    </rPh>
    <rPh sb="4" eb="5">
      <t>メ</t>
    </rPh>
    <rPh sb="6" eb="7">
      <t>マト</t>
    </rPh>
    <phoneticPr fontId="2"/>
  </si>
  <si>
    <t>使　用　箇　所</t>
    <rPh sb="0" eb="1">
      <t>ツカ</t>
    </rPh>
    <rPh sb="2" eb="3">
      <t>ヨウ</t>
    </rPh>
    <rPh sb="4" eb="5">
      <t>カ</t>
    </rPh>
    <rPh sb="6" eb="7">
      <t>ショ</t>
    </rPh>
    <phoneticPr fontId="2"/>
  </si>
  <si>
    <t>使　用　期　間</t>
    <rPh sb="0" eb="1">
      <t>ツカ</t>
    </rPh>
    <rPh sb="2" eb="3">
      <t>ヨウ</t>
    </rPh>
    <rPh sb="4" eb="5">
      <t>キ</t>
    </rPh>
    <rPh sb="6" eb="7">
      <t>アイダ</t>
    </rPh>
    <phoneticPr fontId="2"/>
  </si>
  <si>
    <t>予 定 排 出 量</t>
    <rPh sb="0" eb="1">
      <t>ヨ</t>
    </rPh>
    <rPh sb="2" eb="3">
      <t>サダム</t>
    </rPh>
    <rPh sb="4" eb="5">
      <t>ハイ</t>
    </rPh>
    <rPh sb="6" eb="7">
      <t>デ</t>
    </rPh>
    <rPh sb="8" eb="9">
      <t>リョウ</t>
    </rPh>
    <phoneticPr fontId="2"/>
  </si>
  <si>
    <t>〔許可条件〕</t>
    <rPh sb="1" eb="3">
      <t>キョカ</t>
    </rPh>
    <rPh sb="3" eb="5">
      <t>ジョウケン</t>
    </rPh>
    <phoneticPr fontId="2"/>
  </si>
  <si>
    <t>３． 排水量を測定できる量水器を設けること。</t>
    <rPh sb="3" eb="5">
      <t>ハイスイ</t>
    </rPh>
    <rPh sb="5" eb="6">
      <t>リョウ</t>
    </rPh>
    <rPh sb="7" eb="9">
      <t>ソクテイ</t>
    </rPh>
    <rPh sb="12" eb="13">
      <t>リョウ</t>
    </rPh>
    <rPh sb="13" eb="14">
      <t>スイ</t>
    </rPh>
    <rPh sb="14" eb="15">
      <t>キ</t>
    </rPh>
    <rPh sb="16" eb="17">
      <t>モウ</t>
    </rPh>
    <phoneticPr fontId="2"/>
  </si>
  <si>
    <t>４． 排水開始前に、係員による施設の点検を受けること。</t>
    <rPh sb="3" eb="5">
      <t>ハイスイ</t>
    </rPh>
    <rPh sb="5" eb="7">
      <t>カイシ</t>
    </rPh>
    <rPh sb="7" eb="8">
      <t>マエ</t>
    </rPh>
    <rPh sb="10" eb="12">
      <t>カカリイン</t>
    </rPh>
    <rPh sb="15" eb="17">
      <t>シセツ</t>
    </rPh>
    <rPh sb="18" eb="20">
      <t>テンケン</t>
    </rPh>
    <rPh sb="21" eb="22">
      <t>ウ</t>
    </rPh>
    <phoneticPr fontId="2"/>
  </si>
  <si>
    <t>使　用　者　名</t>
    <rPh sb="0" eb="1">
      <t>ツカ</t>
    </rPh>
    <rPh sb="2" eb="3">
      <t>ヨウ</t>
    </rPh>
    <rPh sb="4" eb="5">
      <t>シャ</t>
    </rPh>
    <rPh sb="6" eb="7">
      <t>メイ</t>
    </rPh>
    <phoneticPr fontId="2"/>
  </si>
  <si>
    <t>使　用　場　所</t>
    <rPh sb="0" eb="1">
      <t>ツカ</t>
    </rPh>
    <rPh sb="2" eb="3">
      <t>ヨウ</t>
    </rPh>
    <rPh sb="4" eb="5">
      <t>バ</t>
    </rPh>
    <rPh sb="6" eb="7">
      <t>ショ</t>
    </rPh>
    <phoneticPr fontId="2"/>
  </si>
  <si>
    <t>予 定 排 水 量</t>
    <rPh sb="0" eb="1">
      <t>ヨ</t>
    </rPh>
    <rPh sb="2" eb="3">
      <t>サダム</t>
    </rPh>
    <rPh sb="4" eb="5">
      <t>ハイ</t>
    </rPh>
    <rPh sb="6" eb="7">
      <t>ミズ</t>
    </rPh>
    <rPh sb="8" eb="9">
      <t>リョウ</t>
    </rPh>
    <phoneticPr fontId="2"/>
  </si>
  <si>
    <t>予　定　金　額</t>
    <rPh sb="0" eb="1">
      <t>ヨ</t>
    </rPh>
    <rPh sb="2" eb="3">
      <t>テイ</t>
    </rPh>
    <rPh sb="4" eb="5">
      <t>キン</t>
    </rPh>
    <rPh sb="6" eb="7">
      <t>ガク</t>
    </rPh>
    <phoneticPr fontId="2"/>
  </si>
  <si>
    <t>下水道使用料（臨時排水）減免決定通知書</t>
    <rPh sb="0" eb="3">
      <t>ゲスイドウ</t>
    </rPh>
    <rPh sb="3" eb="6">
      <t>シヨウリョウ</t>
    </rPh>
    <rPh sb="7" eb="9">
      <t>リンジ</t>
    </rPh>
    <rPh sb="9" eb="11">
      <t>ハイスイ</t>
    </rPh>
    <rPh sb="12" eb="13">
      <t>ゲン</t>
    </rPh>
    <rPh sb="13" eb="14">
      <t>メン</t>
    </rPh>
    <rPh sb="14" eb="16">
      <t>ケッテイ</t>
    </rPh>
    <rPh sb="16" eb="18">
      <t>ツウチ</t>
    </rPh>
    <rPh sb="18" eb="19">
      <t>ショ</t>
    </rPh>
    <phoneticPr fontId="2"/>
  </si>
  <si>
    <t>３．減免しません。</t>
    <rPh sb="2" eb="3">
      <t>ゲン</t>
    </rPh>
    <rPh sb="3" eb="4">
      <t>メン</t>
    </rPh>
    <phoneticPr fontId="2"/>
  </si>
  <si>
    <t>日付</t>
    <rPh sb="0" eb="2">
      <t>ヒヅケ</t>
    </rPh>
    <phoneticPr fontId="2"/>
  </si>
  <si>
    <t>天候</t>
    <rPh sb="0" eb="2">
      <t>テンコウ</t>
    </rPh>
    <phoneticPr fontId="2"/>
  </si>
  <si>
    <t>備　考</t>
    <rPh sb="0" eb="1">
      <t>ソナエ</t>
    </rPh>
    <rPh sb="2" eb="3">
      <t>コウ</t>
    </rPh>
    <phoneticPr fontId="2"/>
  </si>
  <si>
    <t>基本排出量</t>
    <rPh sb="0" eb="2">
      <t>キホン</t>
    </rPh>
    <rPh sb="2" eb="4">
      <t>ハイシュツ</t>
    </rPh>
    <rPh sb="4" eb="5">
      <t>リョウ</t>
    </rPh>
    <phoneticPr fontId="2"/>
  </si>
  <si>
    <t>使用料金</t>
    <rPh sb="0" eb="2">
      <t>シヨウ</t>
    </rPh>
    <rPh sb="2" eb="4">
      <t>リョウキン</t>
    </rPh>
    <phoneticPr fontId="2"/>
  </si>
  <si>
    <t>基本使用量</t>
    <rPh sb="0" eb="2">
      <t>キホン</t>
    </rPh>
    <rPh sb="2" eb="4">
      <t>シヨウ</t>
    </rPh>
    <rPh sb="4" eb="5">
      <t>リョウ</t>
    </rPh>
    <phoneticPr fontId="2"/>
  </si>
  <si>
    <t>1,990円</t>
    <rPh sb="5" eb="6">
      <t>エン</t>
    </rPh>
    <phoneticPr fontId="2"/>
  </si>
  <si>
    <t>超過使用料金</t>
    <rPh sb="0" eb="2">
      <t>チョウカ</t>
    </rPh>
    <rPh sb="2" eb="4">
      <t>シヨウ</t>
    </rPh>
    <rPh sb="4" eb="6">
      <t>リョウキン</t>
    </rPh>
    <phoneticPr fontId="2"/>
  </si>
  <si>
    <t xml:space="preserve">  164円</t>
    <rPh sb="5" eb="6">
      <t>エン</t>
    </rPh>
    <phoneticPr fontId="2"/>
  </si>
  <si>
    <t xml:space="preserve">  193円</t>
    <rPh sb="5" eb="6">
      <t>エン</t>
    </rPh>
    <phoneticPr fontId="2"/>
  </si>
  <si>
    <t xml:space="preserve">  241円</t>
    <rPh sb="5" eb="6">
      <t>エン</t>
    </rPh>
    <phoneticPr fontId="2"/>
  </si>
  <si>
    <t>　超えるもの</t>
    <rPh sb="1" eb="2">
      <t>コ</t>
    </rPh>
    <phoneticPr fontId="2"/>
  </si>
  <si>
    <t xml:space="preserve">  269円</t>
    <rPh sb="5" eb="6">
      <t>エン</t>
    </rPh>
    <phoneticPr fontId="2"/>
  </si>
  <si>
    <t>合　　　　計</t>
    <rPh sb="0" eb="1">
      <t>ゴウ</t>
    </rPh>
    <rPh sb="5" eb="6">
      <t>ケイ</t>
    </rPh>
    <phoneticPr fontId="2"/>
  </si>
  <si>
    <t>総排出量</t>
    <rPh sb="0" eb="1">
      <t>ソウ</t>
    </rPh>
    <rPh sb="1" eb="3">
      <t>ハイシュツ</t>
    </rPh>
    <rPh sb="3" eb="4">
      <t>リョウ</t>
    </rPh>
    <phoneticPr fontId="2"/>
  </si>
  <si>
    <t>円</t>
    <rPh sb="0" eb="1">
      <t>エン</t>
    </rPh>
    <phoneticPr fontId="2"/>
  </si>
  <si>
    <t>備　　考</t>
    <rPh sb="0" eb="1">
      <t>ソナエ</t>
    </rPh>
    <rPh sb="3" eb="4">
      <t>コウ</t>
    </rPh>
    <phoneticPr fontId="2"/>
  </si>
  <si>
    <t xml:space="preserve"> 減免の場合</t>
    <rPh sb="1" eb="2">
      <t>ゲン</t>
    </rPh>
    <rPh sb="2" eb="3">
      <t>メン</t>
    </rPh>
    <rPh sb="4" eb="6">
      <t>バアイ</t>
    </rPh>
    <phoneticPr fontId="2"/>
  </si>
  <si>
    <t xml:space="preserve"> 算出金額</t>
    <rPh sb="1" eb="3">
      <t>サンシュツ</t>
    </rPh>
    <rPh sb="3" eb="5">
      <t>キンガク</t>
    </rPh>
    <phoneticPr fontId="2"/>
  </si>
  <si>
    <t>料　金　算　出</t>
    <rPh sb="0" eb="1">
      <t>リョウ</t>
    </rPh>
    <rPh sb="2" eb="3">
      <t>キン</t>
    </rPh>
    <rPh sb="4" eb="5">
      <t>ザン</t>
    </rPh>
    <rPh sb="6" eb="7">
      <t>デ</t>
    </rPh>
    <phoneticPr fontId="2"/>
  </si>
  <si>
    <t>　　 を乗じて算出した額</t>
    <rPh sb="4" eb="5">
      <t>ジョウ</t>
    </rPh>
    <rPh sb="7" eb="9">
      <t>サンシュツ</t>
    </rPh>
    <rPh sb="11" eb="12">
      <t>ガク</t>
    </rPh>
    <phoneticPr fontId="2"/>
  </si>
  <si>
    <t>１．減免する</t>
    <rPh sb="2" eb="3">
      <t>ゲン</t>
    </rPh>
    <rPh sb="3" eb="4">
      <t>メン</t>
    </rPh>
    <phoneticPr fontId="2"/>
  </si>
  <si>
    <t>３．減免しない</t>
    <rPh sb="2" eb="3">
      <t>ゲン</t>
    </rPh>
    <rPh sb="3" eb="4">
      <t>メン</t>
    </rPh>
    <phoneticPr fontId="2"/>
  </si>
  <si>
    <t>決　　定</t>
    <rPh sb="0" eb="1">
      <t>ケツ</t>
    </rPh>
    <rPh sb="3" eb="4">
      <t>サダム</t>
    </rPh>
    <phoneticPr fontId="2"/>
  </si>
  <si>
    <t>決裁</t>
    <rPh sb="0" eb="2">
      <t>ケッサイ</t>
    </rPh>
    <phoneticPr fontId="2"/>
  </si>
  <si>
    <t>　　　申請者</t>
    <rPh sb="3" eb="6">
      <t>シンセイシャ</t>
    </rPh>
    <phoneticPr fontId="2"/>
  </si>
  <si>
    <t>使用者名</t>
    <rPh sb="0" eb="3">
      <t>シヨウシャ</t>
    </rPh>
    <rPh sb="3" eb="4">
      <t>メイ</t>
    </rPh>
    <phoneticPr fontId="2"/>
  </si>
  <si>
    <t>使用場所</t>
    <rPh sb="0" eb="2">
      <t>シヨウ</t>
    </rPh>
    <rPh sb="2" eb="4">
      <t>バショ</t>
    </rPh>
    <phoneticPr fontId="2"/>
  </si>
  <si>
    <t>予定排出量</t>
    <rPh sb="0" eb="2">
      <t>ヨテイ</t>
    </rPh>
    <rPh sb="2" eb="4">
      <t>ハイシュツ</t>
    </rPh>
    <rPh sb="4" eb="5">
      <t>リョウ</t>
    </rPh>
    <phoneticPr fontId="2"/>
  </si>
  <si>
    <t>予定金額</t>
    <rPh sb="0" eb="2">
      <t>ヨテイ</t>
    </rPh>
    <rPh sb="2" eb="4">
      <t>キンガク</t>
    </rPh>
    <phoneticPr fontId="2"/>
  </si>
  <si>
    <t>減免申請理由</t>
    <rPh sb="0" eb="1">
      <t>ゲン</t>
    </rPh>
    <rPh sb="1" eb="2">
      <t>メン</t>
    </rPh>
    <rPh sb="2" eb="4">
      <t>シンセイ</t>
    </rPh>
    <rPh sb="4" eb="6">
      <t>リユウ</t>
    </rPh>
    <phoneticPr fontId="2"/>
  </si>
  <si>
    <t>　審査員氏名</t>
    <rPh sb="1" eb="3">
      <t>シンサ</t>
    </rPh>
    <rPh sb="3" eb="4">
      <t>イン</t>
    </rPh>
    <rPh sb="4" eb="6">
      <t>シメイ</t>
    </rPh>
    <phoneticPr fontId="2"/>
  </si>
  <si>
    <t>使用期間（臨時排水）延長願</t>
    <rPh sb="0" eb="2">
      <t>シヨウ</t>
    </rPh>
    <rPh sb="2" eb="4">
      <t>キカン</t>
    </rPh>
    <rPh sb="5" eb="7">
      <t>リンジ</t>
    </rPh>
    <rPh sb="7" eb="9">
      <t>ハイスイ</t>
    </rPh>
    <rPh sb="10" eb="12">
      <t>エンチョウ</t>
    </rPh>
    <rPh sb="12" eb="13">
      <t>ネガ</t>
    </rPh>
    <phoneticPr fontId="2"/>
  </si>
  <si>
    <t>使 用 責 任 者</t>
    <rPh sb="0" eb="1">
      <t>ツカ</t>
    </rPh>
    <rPh sb="2" eb="3">
      <t>ヨウ</t>
    </rPh>
    <rPh sb="4" eb="5">
      <t>セキ</t>
    </rPh>
    <rPh sb="6" eb="7">
      <t>ニン</t>
    </rPh>
    <rPh sb="8" eb="9">
      <t>シャ</t>
    </rPh>
    <phoneticPr fontId="2"/>
  </si>
  <si>
    <t>延 長 の 理 由</t>
    <rPh sb="0" eb="1">
      <t>エン</t>
    </rPh>
    <rPh sb="2" eb="3">
      <t>チョウ</t>
    </rPh>
    <rPh sb="6" eb="7">
      <t>リ</t>
    </rPh>
    <rPh sb="8" eb="9">
      <t>ヨシ</t>
    </rPh>
    <phoneticPr fontId="2"/>
  </si>
  <si>
    <t>申請者</t>
    <rPh sb="0" eb="3">
      <t>シンセイシャ</t>
    </rPh>
    <phoneticPr fontId="2"/>
  </si>
  <si>
    <t>排水箇所見取図</t>
    <rPh sb="0" eb="2">
      <t>ハイスイ</t>
    </rPh>
    <rPh sb="2" eb="4">
      <t>カショ</t>
    </rPh>
    <rPh sb="4" eb="6">
      <t>ミト</t>
    </rPh>
    <rPh sb="6" eb="7">
      <t>ズ</t>
    </rPh>
    <phoneticPr fontId="2"/>
  </si>
  <si>
    <t>砂等の流入防止施設</t>
    <rPh sb="0" eb="1">
      <t>スナ</t>
    </rPh>
    <rPh sb="1" eb="2">
      <t>トウ</t>
    </rPh>
    <rPh sb="3" eb="5">
      <t>リュウニュウ</t>
    </rPh>
    <rPh sb="5" eb="7">
      <t>ボウシ</t>
    </rPh>
    <rPh sb="7" eb="9">
      <t>シセツ</t>
    </rPh>
    <phoneticPr fontId="2"/>
  </si>
  <si>
    <t>予定排水量</t>
    <rPh sb="0" eb="2">
      <t>ヨテイ</t>
    </rPh>
    <rPh sb="2" eb="4">
      <t>ハイスイ</t>
    </rPh>
    <rPh sb="4" eb="5">
      <t>リョウ</t>
    </rPh>
    <phoneticPr fontId="2"/>
  </si>
  <si>
    <t>実排水量</t>
    <rPh sb="0" eb="1">
      <t>ジツ</t>
    </rPh>
    <rPh sb="1" eb="3">
      <t>ハイスイ</t>
    </rPh>
    <rPh sb="3" eb="4">
      <t>リョウ</t>
    </rPh>
    <phoneticPr fontId="2"/>
  </si>
  <si>
    <t>　別紙のとおり</t>
    <rPh sb="1" eb="3">
      <t>ベッシ</t>
    </rPh>
    <phoneticPr fontId="2"/>
  </si>
  <si>
    <t>年</t>
    <rPh sb="0" eb="1">
      <t>ネン</t>
    </rPh>
    <phoneticPr fontId="2"/>
  </si>
  <si>
    <t>月</t>
    <rPh sb="0" eb="1">
      <t>ガツ</t>
    </rPh>
    <phoneticPr fontId="2"/>
  </si>
  <si>
    <t>日</t>
    <rPh sb="0" eb="1">
      <t>ニチ</t>
    </rPh>
    <phoneticPr fontId="2"/>
  </si>
  <si>
    <t>　　　住　所</t>
    <rPh sb="3" eb="4">
      <t>ジュウ</t>
    </rPh>
    <rPh sb="5" eb="6">
      <t>ショ</t>
    </rPh>
    <phoneticPr fontId="2"/>
  </si>
  <si>
    <t>　　　氏　名</t>
    <rPh sb="3" eb="4">
      <t>シ</t>
    </rPh>
    <rPh sb="5" eb="6">
      <t>メイ</t>
    </rPh>
    <phoneticPr fontId="2"/>
  </si>
  <si>
    <t>部　長</t>
    <rPh sb="0" eb="1">
      <t>ブ</t>
    </rPh>
    <rPh sb="2" eb="3">
      <t>チョウ</t>
    </rPh>
    <phoneticPr fontId="2"/>
  </si>
  <si>
    <t>次　長</t>
    <rPh sb="0" eb="1">
      <t>ツギ</t>
    </rPh>
    <rPh sb="2" eb="3">
      <t>チョウ</t>
    </rPh>
    <phoneticPr fontId="2"/>
  </si>
  <si>
    <t xml:space="preserve"> ※　合流式管渠及び分流式管渠の汚水管にあっては、上記の金額に減免基準の(１－減免率)</t>
    <rPh sb="3" eb="5">
      <t>ゴウリュウ</t>
    </rPh>
    <rPh sb="5" eb="6">
      <t>シキ</t>
    </rPh>
    <rPh sb="6" eb="7">
      <t>カン</t>
    </rPh>
    <rPh sb="7" eb="8">
      <t>キョ</t>
    </rPh>
    <rPh sb="8" eb="9">
      <t>オヨ</t>
    </rPh>
    <rPh sb="10" eb="12">
      <t>ブンリュウ</t>
    </rPh>
    <rPh sb="12" eb="13">
      <t>シキ</t>
    </rPh>
    <rPh sb="13" eb="14">
      <t>カン</t>
    </rPh>
    <rPh sb="14" eb="15">
      <t>キョ</t>
    </rPh>
    <rPh sb="16" eb="18">
      <t>オスイ</t>
    </rPh>
    <rPh sb="18" eb="19">
      <t>カン</t>
    </rPh>
    <rPh sb="25" eb="27">
      <t>ジョウキ</t>
    </rPh>
    <rPh sb="28" eb="30">
      <t>キンガク</t>
    </rPh>
    <rPh sb="31" eb="32">
      <t>ゲン</t>
    </rPh>
    <rPh sb="32" eb="33">
      <t>メン</t>
    </rPh>
    <rPh sb="33" eb="35">
      <t>キジュン</t>
    </rPh>
    <rPh sb="39" eb="41">
      <t>ゲンメン</t>
    </rPh>
    <rPh sb="41" eb="42">
      <t>リツ</t>
    </rPh>
    <phoneticPr fontId="2"/>
  </si>
  <si>
    <t>円（税込)</t>
    <rPh sb="2" eb="4">
      <t>ゼイコ</t>
    </rPh>
    <phoneticPr fontId="2"/>
  </si>
  <si>
    <t>１．予定金額</t>
    <rPh sb="2" eb="4">
      <t>ヨテイ</t>
    </rPh>
    <rPh sb="4" eb="6">
      <t>キンガク</t>
    </rPh>
    <phoneticPr fontId="2"/>
  </si>
  <si>
    <t>再　　計</t>
    <rPh sb="0" eb="1">
      <t>サイ</t>
    </rPh>
    <rPh sb="3" eb="4">
      <t>ケイ</t>
    </rPh>
    <phoneticPr fontId="2"/>
  </si>
  <si>
    <t>減免率</t>
    <rPh sb="0" eb="1">
      <t>ゲン</t>
    </rPh>
    <rPh sb="1" eb="2">
      <t>メン</t>
    </rPh>
    <rPh sb="2" eb="3">
      <t>リツ</t>
    </rPh>
    <phoneticPr fontId="2"/>
  </si>
  <si>
    <t>装置場所</t>
  </si>
  <si>
    <t>使用期間</t>
  </si>
  <si>
    <t>概算水量</t>
  </si>
  <si>
    <t>給水装置</t>
  </si>
  <si>
    <t>上　　　　　　　水</t>
  </si>
  <si>
    <t>合　　　　　計</t>
  </si>
  <si>
    <t>㎥</t>
  </si>
  <si>
    <t>円</t>
  </si>
  <si>
    <t>消費税</t>
  </si>
  <si>
    <t>上下水道料金(臨時用)の概算料金は、下記のとおりです。</t>
  </si>
  <si>
    <t>下　　　　　　　水</t>
    <rPh sb="0" eb="1">
      <t>ゲ</t>
    </rPh>
    <phoneticPr fontId="2"/>
  </si>
  <si>
    <t>７． 排水計画の変更をしようとするときは、遅滞無く係員に届け出ること。</t>
    <rPh sb="3" eb="5">
      <t>ハイスイ</t>
    </rPh>
    <rPh sb="5" eb="7">
      <t>ケイカク</t>
    </rPh>
    <rPh sb="8" eb="10">
      <t>ヘンコウ</t>
    </rPh>
    <rPh sb="21" eb="23">
      <t>チタイ</t>
    </rPh>
    <rPh sb="23" eb="24">
      <t>ナ</t>
    </rPh>
    <rPh sb="25" eb="27">
      <t>カカリイン</t>
    </rPh>
    <rPh sb="28" eb="29">
      <t>トド</t>
    </rPh>
    <rPh sb="30" eb="31">
      <t>デ</t>
    </rPh>
    <phoneticPr fontId="2"/>
  </si>
  <si>
    <t>臨時様式第 8号</t>
    <rPh sb="0" eb="2">
      <t>リンジ</t>
    </rPh>
    <rPh sb="2" eb="4">
      <t>ヨウシキ</t>
    </rPh>
    <rPh sb="4" eb="5">
      <t>ダイ</t>
    </rPh>
    <rPh sb="7" eb="8">
      <t>ゴウ</t>
    </rPh>
    <phoneticPr fontId="2"/>
  </si>
  <si>
    <t>臨時様式第 7号</t>
    <rPh sb="0" eb="2">
      <t>リンジ</t>
    </rPh>
    <rPh sb="2" eb="4">
      <t>ヨウシキ</t>
    </rPh>
    <rPh sb="4" eb="5">
      <t>ダイ</t>
    </rPh>
    <rPh sb="7" eb="8">
      <t>ゴウ</t>
    </rPh>
    <phoneticPr fontId="2"/>
  </si>
  <si>
    <t>臨時様式第6号</t>
    <rPh sb="0" eb="2">
      <t>リンジ</t>
    </rPh>
    <rPh sb="2" eb="4">
      <t>ヨウシキ</t>
    </rPh>
    <rPh sb="4" eb="5">
      <t>ダイ</t>
    </rPh>
    <rPh sb="6" eb="7">
      <t>ゴウ</t>
    </rPh>
    <phoneticPr fontId="2"/>
  </si>
  <si>
    <t>臨時様式第5号</t>
    <rPh sb="0" eb="2">
      <t>リンジ</t>
    </rPh>
    <rPh sb="2" eb="4">
      <t>ヨウシキ</t>
    </rPh>
    <rPh sb="4" eb="5">
      <t>ダイ</t>
    </rPh>
    <rPh sb="6" eb="7">
      <t>ゴウ</t>
    </rPh>
    <phoneticPr fontId="2"/>
  </si>
  <si>
    <t>臨時様式第4号</t>
    <rPh sb="0" eb="2">
      <t>リンジ</t>
    </rPh>
    <rPh sb="2" eb="4">
      <t>ヨウシキ</t>
    </rPh>
    <rPh sb="4" eb="5">
      <t>ダイ</t>
    </rPh>
    <rPh sb="6" eb="7">
      <t>ゴウ</t>
    </rPh>
    <phoneticPr fontId="2"/>
  </si>
  <si>
    <t>臨時様式第3号</t>
    <rPh sb="0" eb="2">
      <t>リンジ</t>
    </rPh>
    <rPh sb="2" eb="4">
      <t>ヨウシキ</t>
    </rPh>
    <rPh sb="4" eb="5">
      <t>ダイ</t>
    </rPh>
    <rPh sb="6" eb="7">
      <t>ゴウ</t>
    </rPh>
    <phoneticPr fontId="2"/>
  </si>
  <si>
    <t>臨時様式第1号</t>
    <rPh sb="0" eb="2">
      <t>リンジ</t>
    </rPh>
    <rPh sb="2" eb="4">
      <t>ヨウシキ</t>
    </rPh>
    <rPh sb="4" eb="5">
      <t>ダイ</t>
    </rPh>
    <rPh sb="6" eb="7">
      <t>ゴウ</t>
    </rPh>
    <phoneticPr fontId="2"/>
  </si>
  <si>
    <t>再計算額(実績)</t>
    <rPh sb="0" eb="3">
      <t>サイケイサン</t>
    </rPh>
    <rPh sb="3" eb="4">
      <t>ガク</t>
    </rPh>
    <rPh sb="5" eb="7">
      <t>ジッセキ</t>
    </rPh>
    <phoneticPr fontId="2"/>
  </si>
  <si>
    <t>算出月数</t>
    <rPh sb="0" eb="2">
      <t>サンシュツ</t>
    </rPh>
    <rPh sb="2" eb="4">
      <t>ツキスウ</t>
    </rPh>
    <phoneticPr fontId="2"/>
  </si>
  <si>
    <t>補足事項</t>
    <rPh sb="0" eb="2">
      <t>ホソク</t>
    </rPh>
    <rPh sb="2" eb="4">
      <t>ジコウ</t>
    </rPh>
    <phoneticPr fontId="2"/>
  </si>
  <si>
    <t>＝</t>
  </si>
  <si>
    <t>×</t>
  </si>
  <si>
    <t>※基本排出量の数量は、算出月数を乗じて算出</t>
    <rPh sb="1" eb="3">
      <t>キホン</t>
    </rPh>
    <rPh sb="3" eb="5">
      <t>ハイシュツ</t>
    </rPh>
    <rPh sb="5" eb="6">
      <t>リョウ</t>
    </rPh>
    <rPh sb="7" eb="9">
      <t>スウリョウ</t>
    </rPh>
    <rPh sb="11" eb="13">
      <t>サンシュツ</t>
    </rPh>
    <rPh sb="13" eb="15">
      <t>ツキスウ</t>
    </rPh>
    <rPh sb="16" eb="17">
      <t>ジョウ</t>
    </rPh>
    <rPh sb="19" eb="21">
      <t>サンシュツ</t>
    </rPh>
    <phoneticPr fontId="2"/>
  </si>
  <si>
    <t>（再計～小数点以下端数切捨て)</t>
    <rPh sb="1" eb="2">
      <t>サイ</t>
    </rPh>
    <rPh sb="2" eb="3">
      <t>ケイ</t>
    </rPh>
    <rPh sb="4" eb="7">
      <t>ショウスウテン</t>
    </rPh>
    <rPh sb="7" eb="9">
      <t>イカ</t>
    </rPh>
    <rPh sb="9" eb="11">
      <t>ハスウ</t>
    </rPh>
    <rPh sb="11" eb="12">
      <t>キ</t>
    </rPh>
    <rPh sb="12" eb="13">
      <t>ス</t>
    </rPh>
    <phoneticPr fontId="2"/>
  </si>
  <si>
    <t>　B=1.2m  D=0.75mとして算出</t>
    <rPh sb="19" eb="21">
      <t>サンシュツ</t>
    </rPh>
    <phoneticPr fontId="2"/>
  </si>
  <si>
    <t>直角三角せき流量早見表</t>
    <rPh sb="0" eb="2">
      <t>チョッカク</t>
    </rPh>
    <rPh sb="2" eb="4">
      <t>サンカク</t>
    </rPh>
    <rPh sb="6" eb="8">
      <t>リュウリョウ</t>
    </rPh>
    <rPh sb="8" eb="11">
      <t>ハヤミヒョウ</t>
    </rPh>
    <phoneticPr fontId="24"/>
  </si>
  <si>
    <r>
      <t>　適用範囲：B=0.5～1.2m、D=0.1～0.75m、</t>
    </r>
    <r>
      <rPr>
        <b/>
        <sz val="10"/>
        <rFont val="ＭＳ ゴシック"/>
        <family val="3"/>
        <charset val="128"/>
      </rPr>
      <t>h=0.07～0.26m</t>
    </r>
    <r>
      <rPr>
        <sz val="10"/>
        <rFont val="ＭＳ ゴシック"/>
        <family val="3"/>
        <charset val="128"/>
      </rPr>
      <t>、h=B/3以内</t>
    </r>
    <rPh sb="1" eb="3">
      <t>テキヨウ</t>
    </rPh>
    <rPh sb="3" eb="5">
      <t>ハンイ</t>
    </rPh>
    <rPh sb="47" eb="49">
      <t>イナイ</t>
    </rPh>
    <phoneticPr fontId="24"/>
  </si>
  <si>
    <t>　Q : 流量(㎥/min)</t>
    <rPh sb="5" eb="7">
      <t>リュウリョウ</t>
    </rPh>
    <phoneticPr fontId="24"/>
  </si>
  <si>
    <t>　K : 流量係数</t>
    <rPh sb="5" eb="7">
      <t>リュウリョウ</t>
    </rPh>
    <rPh sb="7" eb="9">
      <t>ケイスウ</t>
    </rPh>
    <phoneticPr fontId="24"/>
  </si>
  <si>
    <t>　h : せきの越流水位(m)</t>
    <rPh sb="8" eb="9">
      <t>エツ</t>
    </rPh>
    <rPh sb="9" eb="10">
      <t>リュウ</t>
    </rPh>
    <rPh sb="10" eb="12">
      <t>スイイ</t>
    </rPh>
    <phoneticPr fontId="24"/>
  </si>
  <si>
    <t>　D : 水路底面から切欠底点までの高さ(m)</t>
    <rPh sb="5" eb="7">
      <t>スイロ</t>
    </rPh>
    <rPh sb="7" eb="9">
      <t>テイメン</t>
    </rPh>
    <rPh sb="11" eb="12">
      <t>キ</t>
    </rPh>
    <rPh sb="12" eb="13">
      <t>カ</t>
    </rPh>
    <rPh sb="13" eb="14">
      <t>ソコ</t>
    </rPh>
    <rPh sb="14" eb="15">
      <t>テン</t>
    </rPh>
    <rPh sb="18" eb="19">
      <t>タカ</t>
    </rPh>
    <phoneticPr fontId="24"/>
  </si>
  <si>
    <t>　B : 水路の幅(m)</t>
    <rPh sb="5" eb="7">
      <t>スイロ</t>
    </rPh>
    <rPh sb="8" eb="9">
      <t>ハバ</t>
    </rPh>
    <phoneticPr fontId="24"/>
  </si>
  <si>
    <t>（トムソンの公式）</t>
    <rPh sb="6" eb="8">
      <t>コウシキ</t>
    </rPh>
    <phoneticPr fontId="24"/>
  </si>
  <si>
    <t>　※注 トムソンの公式による算出は、上記算出が適用困難な場合に適用</t>
    <rPh sb="2" eb="3">
      <t>チュウ</t>
    </rPh>
    <rPh sb="9" eb="11">
      <t>コウシキ</t>
    </rPh>
    <rPh sb="14" eb="16">
      <t>サンシュツ</t>
    </rPh>
    <rPh sb="18" eb="20">
      <t>ジョウキ</t>
    </rPh>
    <rPh sb="20" eb="22">
      <t>サンシュツ</t>
    </rPh>
    <rPh sb="23" eb="25">
      <t>テキヨウ</t>
    </rPh>
    <rPh sb="25" eb="27">
      <t>コンナン</t>
    </rPh>
    <rPh sb="28" eb="30">
      <t>バアイ</t>
    </rPh>
    <rPh sb="31" eb="33">
      <t>テキヨウ</t>
    </rPh>
    <phoneticPr fontId="24"/>
  </si>
  <si>
    <r>
      <t>　Q : 流量(m</t>
    </r>
    <r>
      <rPr>
        <vertAlign val="superscript"/>
        <sz val="10"/>
        <rFont val="ＭＳ ゴシック"/>
        <family val="3"/>
        <charset val="128"/>
      </rPr>
      <t>3</t>
    </r>
    <r>
      <rPr>
        <sz val="10"/>
        <rFont val="ＭＳ ゴシック"/>
        <family val="3"/>
        <charset val="128"/>
      </rPr>
      <t>/min)</t>
    </r>
    <rPh sb="5" eb="7">
      <t>リュウリョウ</t>
    </rPh>
    <phoneticPr fontId="24"/>
  </si>
  <si>
    <t>（※上記算出公式に60min/hrを乗じて算出)</t>
    <rPh sb="2" eb="4">
      <t>ジョウキ</t>
    </rPh>
    <rPh sb="4" eb="6">
      <t>サンシュツ</t>
    </rPh>
    <rPh sb="6" eb="8">
      <t>コウシキ</t>
    </rPh>
    <rPh sb="18" eb="19">
      <t>ジョウ</t>
    </rPh>
    <rPh sb="21" eb="23">
      <t>サンシュツ</t>
    </rPh>
    <phoneticPr fontId="24"/>
  </si>
  <si>
    <t>単位　：</t>
    <rPh sb="0" eb="2">
      <t>タンイ</t>
    </rPh>
    <phoneticPr fontId="24"/>
  </si>
  <si>
    <t>はトムソンの公式により算出</t>
    <rPh sb="6" eb="8">
      <t>コウシキ</t>
    </rPh>
    <rPh sb="11" eb="13">
      <t>サンシュツ</t>
    </rPh>
    <phoneticPr fontId="24"/>
  </si>
  <si>
    <t>【　使用例　】</t>
    <rPh sb="2" eb="5">
      <t>シヨウレイ</t>
    </rPh>
    <phoneticPr fontId="24"/>
  </si>
  <si>
    <t>h=13.5cm=0.135m の場合には Q=33.343㎥/hr となる。（下表を参照）</t>
    <rPh sb="17" eb="19">
      <t>バアイ</t>
    </rPh>
    <rPh sb="40" eb="42">
      <t>カヒョウ</t>
    </rPh>
    <rPh sb="43" eb="45">
      <t>サンショウ</t>
    </rPh>
    <phoneticPr fontId="24"/>
  </si>
  <si>
    <r>
      <t>流量
(ｍ</t>
    </r>
    <r>
      <rPr>
        <vertAlign val="superscript"/>
        <sz val="12"/>
        <rFont val="ＭＳ 明朝"/>
        <family val="1"/>
        <charset val="128"/>
      </rPr>
      <t>3</t>
    </r>
    <r>
      <rPr>
        <sz val="12"/>
        <rFont val="ＭＳ 明朝"/>
        <family val="1"/>
        <charset val="128"/>
      </rPr>
      <t>/hr)</t>
    </r>
    <rPh sb="0" eb="2">
      <t>リュウリョウ</t>
    </rPh>
    <phoneticPr fontId="2"/>
  </si>
  <si>
    <t>排水時間
(hr)</t>
    <rPh sb="0" eb="2">
      <t>ハイスイ</t>
    </rPh>
    <rPh sb="2" eb="4">
      <t>ジカン</t>
    </rPh>
    <phoneticPr fontId="2"/>
  </si>
  <si>
    <t>計測水深
(ｍ)</t>
    <rPh sb="0" eb="2">
      <t>ケイソク</t>
    </rPh>
    <rPh sb="2" eb="4">
      <t>スイシン</t>
    </rPh>
    <phoneticPr fontId="2"/>
  </si>
  <si>
    <t>排水量
(㎥)</t>
    <rPh sb="0" eb="2">
      <t>ハイスイ</t>
    </rPh>
    <rPh sb="2" eb="3">
      <t>リョウ</t>
    </rPh>
    <phoneticPr fontId="2"/>
  </si>
  <si>
    <t>小　　計</t>
    <rPh sb="0" eb="1">
      <t>ショウ</t>
    </rPh>
    <rPh sb="3" eb="4">
      <t>ケイ</t>
    </rPh>
    <phoneticPr fontId="2"/>
  </si>
  <si>
    <t>減免決定額(予定)</t>
    <rPh sb="0" eb="1">
      <t>ゲン</t>
    </rPh>
    <rPh sb="1" eb="2">
      <t>メン</t>
    </rPh>
    <rPh sb="2" eb="4">
      <t>ケッテイ</t>
    </rPh>
    <rPh sb="4" eb="5">
      <t>ガク</t>
    </rPh>
    <rPh sb="6" eb="8">
      <t>ヨテイ</t>
    </rPh>
    <phoneticPr fontId="2"/>
  </si>
  <si>
    <t>　　　(減免決定額(予定)＝予定金額×(１－減免率))</t>
    <rPh sb="4" eb="6">
      <t>ゲンメン</t>
    </rPh>
    <rPh sb="6" eb="8">
      <t>ケッテイ</t>
    </rPh>
    <rPh sb="8" eb="9">
      <t>ガク</t>
    </rPh>
    <rPh sb="10" eb="12">
      <t>ヨテイ</t>
    </rPh>
    <phoneticPr fontId="2"/>
  </si>
  <si>
    <t>２．予定金額中</t>
    <rPh sb="2" eb="4">
      <t>ヨテイ</t>
    </rPh>
    <rPh sb="4" eb="6">
      <t>キンガク</t>
    </rPh>
    <rPh sb="6" eb="7">
      <t>チュウ</t>
    </rPh>
    <phoneticPr fontId="2"/>
  </si>
  <si>
    <t>使用者名</t>
    <rPh sb="0" eb="2">
      <t>シヨウ</t>
    </rPh>
    <rPh sb="2" eb="3">
      <t>シャ</t>
    </rPh>
    <rPh sb="3" eb="4">
      <t>メイ</t>
    </rPh>
    <phoneticPr fontId="2"/>
  </si>
  <si>
    <t>使用責任者名：</t>
    <rPh sb="0" eb="2">
      <t>シヨウ</t>
    </rPh>
    <rPh sb="2" eb="5">
      <t>セキニンシャ</t>
    </rPh>
    <rPh sb="5" eb="6">
      <t>メイ</t>
    </rPh>
    <phoneticPr fontId="2"/>
  </si>
  <si>
    <t>日間）</t>
    <rPh sb="0" eb="2">
      <t>ニチカン</t>
    </rPh>
    <phoneticPr fontId="2"/>
  </si>
  <si>
    <t>　摘　要</t>
    <rPh sb="1" eb="2">
      <t>テキ</t>
    </rPh>
    <rPh sb="3" eb="4">
      <t>ヨウ</t>
    </rPh>
    <phoneticPr fontId="2"/>
  </si>
  <si>
    <t>　排水日誌のとおり（使用終了後提出）</t>
    <rPh sb="1" eb="3">
      <t>ハイスイ</t>
    </rPh>
    <rPh sb="3" eb="5">
      <t>ニッシ</t>
    </rPh>
    <rPh sb="10" eb="12">
      <t>シヨウ</t>
    </rPh>
    <rPh sb="12" eb="15">
      <t>シュウリョウゴ</t>
    </rPh>
    <rPh sb="15" eb="17">
      <t>テイシュツ</t>
    </rPh>
    <phoneticPr fontId="2"/>
  </si>
  <si>
    <t>上記の申請について、減免してよろしいか。</t>
    <rPh sb="0" eb="2">
      <t>ジョウキ</t>
    </rPh>
    <rPh sb="3" eb="5">
      <t>シンセイ</t>
    </rPh>
    <rPh sb="10" eb="12">
      <t>ゲンメン</t>
    </rPh>
    <phoneticPr fontId="2"/>
  </si>
  <si>
    <t>上記の申請について、公共下水道臨時使用を許可してよろしいか。</t>
    <rPh sb="0" eb="2">
      <t>ジョウキ</t>
    </rPh>
    <rPh sb="3" eb="5">
      <t>シンセイ</t>
    </rPh>
    <rPh sb="10" eb="12">
      <t>コウキョウ</t>
    </rPh>
    <rPh sb="12" eb="14">
      <t>ゲスイ</t>
    </rPh>
    <rPh sb="14" eb="15">
      <t>ドウ</t>
    </rPh>
    <rPh sb="15" eb="17">
      <t>リンジ</t>
    </rPh>
    <rPh sb="17" eb="19">
      <t>シヨウ</t>
    </rPh>
    <rPh sb="20" eb="22">
      <t>キョカ</t>
    </rPh>
    <phoneticPr fontId="2"/>
  </si>
  <si>
    <t>受付№</t>
    <rPh sb="0" eb="2">
      <t>ウケツケ</t>
    </rPh>
    <phoneticPr fontId="2"/>
  </si>
  <si>
    <t>臨時用使用届</t>
    <rPh sb="0" eb="2">
      <t>リンジ</t>
    </rPh>
    <rPh sb="2" eb="3">
      <t>ヨウ</t>
    </rPh>
    <rPh sb="3" eb="5">
      <t>シヨウ</t>
    </rPh>
    <rPh sb="5" eb="6">
      <t>トド</t>
    </rPh>
    <phoneticPr fontId="2"/>
  </si>
  <si>
    <t>審査結果</t>
    <rPh sb="0" eb="1">
      <t>シン</t>
    </rPh>
    <rPh sb="1" eb="2">
      <t>サ</t>
    </rPh>
    <rPh sb="2" eb="3">
      <t>ムスブ</t>
    </rPh>
    <rPh sb="3" eb="4">
      <t>ハタシ</t>
    </rPh>
    <phoneticPr fontId="2"/>
  </si>
  <si>
    <t>　「工事排水等（臨時排水）に伴う下水道使用料に係る減免に関する取扱要綱」により</t>
    <rPh sb="2" eb="4">
      <t>コウジ</t>
    </rPh>
    <rPh sb="4" eb="6">
      <t>ハイスイ</t>
    </rPh>
    <rPh sb="6" eb="7">
      <t>トウ</t>
    </rPh>
    <rPh sb="8" eb="10">
      <t>リンジ</t>
    </rPh>
    <rPh sb="10" eb="12">
      <t>ハイスイ</t>
    </rPh>
    <rPh sb="14" eb="15">
      <t>トモナ</t>
    </rPh>
    <rPh sb="16" eb="19">
      <t>ゲスイドウ</t>
    </rPh>
    <rPh sb="19" eb="22">
      <t>シヨウリョウ</t>
    </rPh>
    <rPh sb="23" eb="24">
      <t>カカ</t>
    </rPh>
    <rPh sb="25" eb="27">
      <t>ゲンメン</t>
    </rPh>
    <rPh sb="28" eb="29">
      <t>カン</t>
    </rPh>
    <rPh sb="31" eb="32">
      <t>ト</t>
    </rPh>
    <rPh sb="32" eb="33">
      <t>アツカ</t>
    </rPh>
    <rPh sb="33" eb="35">
      <t>ヨウコウ</t>
    </rPh>
    <phoneticPr fontId="2"/>
  </si>
  <si>
    <t>㎥　（日最大</t>
    <rPh sb="3" eb="4">
      <t>ニチ</t>
    </rPh>
    <rPh sb="4" eb="6">
      <t>サイダイ</t>
    </rPh>
    <phoneticPr fontId="2"/>
  </si>
  <si>
    <t>㎥/日)</t>
    <rPh sb="2" eb="3">
      <t>ニチ</t>
    </rPh>
    <phoneticPr fontId="2"/>
  </si>
  <si>
    <t>減免申請予定金額</t>
    <rPh sb="0" eb="1">
      <t>ゲン</t>
    </rPh>
    <rPh sb="1" eb="2">
      <t>メン</t>
    </rPh>
    <rPh sb="2" eb="4">
      <t>シンセイ</t>
    </rPh>
    <rPh sb="4" eb="6">
      <t>ヨテイ</t>
    </rPh>
    <rPh sb="6" eb="7">
      <t>キン</t>
    </rPh>
    <rPh sb="7" eb="8">
      <t>ガク</t>
    </rPh>
    <phoneticPr fontId="2"/>
  </si>
  <si>
    <t>公 共 下 水 道 臨 時 使 用 願</t>
    <rPh sb="0" eb="1">
      <t>コウ</t>
    </rPh>
    <rPh sb="2" eb="3">
      <t>トモ</t>
    </rPh>
    <rPh sb="4" eb="5">
      <t>シタ</t>
    </rPh>
    <rPh sb="6" eb="7">
      <t>ミズ</t>
    </rPh>
    <rPh sb="8" eb="9">
      <t>ドウ</t>
    </rPh>
    <rPh sb="10" eb="11">
      <t>ノゾム</t>
    </rPh>
    <rPh sb="12" eb="13">
      <t>ジ</t>
    </rPh>
    <rPh sb="14" eb="15">
      <t>ツカ</t>
    </rPh>
    <rPh sb="16" eb="17">
      <t>ヨウ</t>
    </rPh>
    <rPh sb="18" eb="19">
      <t>ネガ</t>
    </rPh>
    <phoneticPr fontId="2"/>
  </si>
  <si>
    <t>２． 排出量は、接続する公共下水道等の現流量と合わせるものとし、計画量を越えてはならな</t>
    <rPh sb="3" eb="5">
      <t>ハイシュツ</t>
    </rPh>
    <rPh sb="5" eb="6">
      <t>リョウ</t>
    </rPh>
    <rPh sb="8" eb="10">
      <t>セツゾク</t>
    </rPh>
    <rPh sb="12" eb="14">
      <t>コウキョウ</t>
    </rPh>
    <rPh sb="14" eb="17">
      <t>ゲスイドウ</t>
    </rPh>
    <rPh sb="17" eb="18">
      <t>トウ</t>
    </rPh>
    <rPh sb="19" eb="20">
      <t>ゲン</t>
    </rPh>
    <rPh sb="20" eb="22">
      <t>リュウリョウ</t>
    </rPh>
    <rPh sb="23" eb="24">
      <t>ア</t>
    </rPh>
    <rPh sb="32" eb="34">
      <t>ケイカク</t>
    </rPh>
    <rPh sb="34" eb="35">
      <t>リョウ</t>
    </rPh>
    <rPh sb="36" eb="37">
      <t>コ</t>
    </rPh>
    <phoneticPr fontId="2"/>
  </si>
  <si>
    <t>　　 を行うものとする。</t>
    <rPh sb="4" eb="5">
      <t>オコナ</t>
    </rPh>
    <phoneticPr fontId="2"/>
  </si>
  <si>
    <t>８． 完了届けは、速やかに提出し、土砂等の堆積のある場合は、係員の指示により管渠内の浚渫</t>
    <rPh sb="3" eb="5">
      <t>カンリョウ</t>
    </rPh>
    <rPh sb="5" eb="6">
      <t>トド</t>
    </rPh>
    <rPh sb="9" eb="10">
      <t>スミ</t>
    </rPh>
    <rPh sb="13" eb="15">
      <t>テイシュツ</t>
    </rPh>
    <rPh sb="17" eb="19">
      <t>ドシャ</t>
    </rPh>
    <rPh sb="19" eb="20">
      <t>トウ</t>
    </rPh>
    <rPh sb="21" eb="23">
      <t>タイセキ</t>
    </rPh>
    <rPh sb="26" eb="28">
      <t>バアイ</t>
    </rPh>
    <rPh sb="30" eb="32">
      <t>カカリイン</t>
    </rPh>
    <rPh sb="33" eb="35">
      <t>シジ</t>
    </rPh>
    <rPh sb="38" eb="39">
      <t>カン</t>
    </rPh>
    <rPh sb="39" eb="40">
      <t>キョ</t>
    </rPh>
    <rPh sb="40" eb="41">
      <t>ナイ</t>
    </rPh>
    <phoneticPr fontId="2"/>
  </si>
  <si>
    <t>日から</t>
    <rPh sb="0" eb="1">
      <t>ニチ</t>
    </rPh>
    <phoneticPr fontId="2"/>
  </si>
  <si>
    <t>公 共 下 水 道 臨 時 排 水 使 用 許 可 書</t>
    <rPh sb="0" eb="1">
      <t>コウ</t>
    </rPh>
    <rPh sb="2" eb="3">
      <t>トモ</t>
    </rPh>
    <rPh sb="4" eb="5">
      <t>シタ</t>
    </rPh>
    <rPh sb="6" eb="7">
      <t>ミズ</t>
    </rPh>
    <rPh sb="8" eb="9">
      <t>ミチ</t>
    </rPh>
    <rPh sb="10" eb="11">
      <t>ノゾム</t>
    </rPh>
    <rPh sb="12" eb="13">
      <t>ジ</t>
    </rPh>
    <rPh sb="14" eb="15">
      <t>ハイ</t>
    </rPh>
    <rPh sb="16" eb="17">
      <t>ミズ</t>
    </rPh>
    <rPh sb="18" eb="19">
      <t>ツカ</t>
    </rPh>
    <rPh sb="20" eb="21">
      <t>ヨウ</t>
    </rPh>
    <rPh sb="22" eb="23">
      <t>モト</t>
    </rPh>
    <rPh sb="24" eb="25">
      <t>カ</t>
    </rPh>
    <rPh sb="26" eb="27">
      <t>ショ</t>
    </rPh>
    <phoneticPr fontId="2"/>
  </si>
  <si>
    <t xml:space="preserve"> １　工事完成後、下水道事業へ寄付(財産引継)する施設の工事のため
　　 (開発行為除く)
 ２　下水道工事及びそれに関連する道路工事のため
 ３　分流式管渠の雨水管に排出するため
 ４　その他
　　（　　　　　　　　　　 　　　　　　　　　　　　　　　　　）</t>
    <rPh sb="3" eb="5">
      <t>コウジ</t>
    </rPh>
    <rPh sb="5" eb="7">
      <t>カンセイ</t>
    </rPh>
    <rPh sb="7" eb="8">
      <t>ゴ</t>
    </rPh>
    <rPh sb="9" eb="12">
      <t>ゲスイドウ</t>
    </rPh>
    <rPh sb="12" eb="14">
      <t>ジギョウ</t>
    </rPh>
    <rPh sb="15" eb="17">
      <t>キフ</t>
    </rPh>
    <rPh sb="18" eb="20">
      <t>ザイサン</t>
    </rPh>
    <rPh sb="20" eb="22">
      <t>ヒキツ</t>
    </rPh>
    <rPh sb="25" eb="27">
      <t>シセツ</t>
    </rPh>
    <rPh sb="28" eb="30">
      <t>コウジ</t>
    </rPh>
    <rPh sb="38" eb="42">
      <t>カイハツコウイ</t>
    </rPh>
    <rPh sb="42" eb="43">
      <t>ノゾ</t>
    </rPh>
    <rPh sb="49" eb="52">
      <t>ゲスイドウ</t>
    </rPh>
    <rPh sb="52" eb="54">
      <t>コウジ</t>
    </rPh>
    <rPh sb="54" eb="55">
      <t>オヨ</t>
    </rPh>
    <rPh sb="59" eb="61">
      <t>カンレン</t>
    </rPh>
    <rPh sb="63" eb="65">
      <t>ドウロ</t>
    </rPh>
    <rPh sb="65" eb="67">
      <t>コウジ</t>
    </rPh>
    <rPh sb="74" eb="76">
      <t>ブンリュウ</t>
    </rPh>
    <rPh sb="76" eb="77">
      <t>シキ</t>
    </rPh>
    <rPh sb="77" eb="79">
      <t>カンキョ</t>
    </rPh>
    <rPh sb="80" eb="83">
      <t>ウスイカン</t>
    </rPh>
    <rPh sb="84" eb="86">
      <t>ハイシュツ</t>
    </rPh>
    <rPh sb="96" eb="97">
      <t>タ</t>
    </rPh>
    <phoneticPr fontId="2"/>
  </si>
  <si>
    <t>下 水 道 使 用 料（ 臨 時 排 水 ）減 免 申 請 書</t>
    <rPh sb="0" eb="1">
      <t>シタ</t>
    </rPh>
    <rPh sb="2" eb="3">
      <t>ミズ</t>
    </rPh>
    <rPh sb="4" eb="5">
      <t>ミチ</t>
    </rPh>
    <rPh sb="6" eb="7">
      <t>ツカ</t>
    </rPh>
    <rPh sb="8" eb="9">
      <t>ヨウ</t>
    </rPh>
    <rPh sb="10" eb="11">
      <t>リョウ</t>
    </rPh>
    <rPh sb="13" eb="14">
      <t>ノゾム</t>
    </rPh>
    <rPh sb="15" eb="16">
      <t>ジ</t>
    </rPh>
    <rPh sb="17" eb="18">
      <t>ハイ</t>
    </rPh>
    <rPh sb="19" eb="20">
      <t>ミズ</t>
    </rPh>
    <rPh sb="22" eb="23">
      <t>ゲン</t>
    </rPh>
    <rPh sb="24" eb="25">
      <t>メン</t>
    </rPh>
    <rPh sb="26" eb="27">
      <t>サル</t>
    </rPh>
    <rPh sb="28" eb="29">
      <t>ショウ</t>
    </rPh>
    <rPh sb="30" eb="31">
      <t>ショ</t>
    </rPh>
    <phoneticPr fontId="2"/>
  </si>
  <si>
    <t>２．一部減免する</t>
    <rPh sb="2" eb="4">
      <t>イチブ</t>
    </rPh>
    <rPh sb="4" eb="5">
      <t>ゲン</t>
    </rPh>
    <rPh sb="5" eb="6">
      <t>メン</t>
    </rPh>
    <phoneticPr fontId="2"/>
  </si>
  <si>
    <t>（　　　　　　　　　　円減免）</t>
    <rPh sb="11" eb="12">
      <t>エン</t>
    </rPh>
    <rPh sb="12" eb="13">
      <t>ゲン</t>
    </rPh>
    <rPh sb="13" eb="14">
      <t>メン</t>
    </rPh>
    <phoneticPr fontId="2"/>
  </si>
  <si>
    <t>（日最大</t>
    <rPh sb="1" eb="2">
      <t>ニチ</t>
    </rPh>
    <rPh sb="2" eb="4">
      <t>サイダイ</t>
    </rPh>
    <phoneticPr fontId="2"/>
  </si>
  <si>
    <t>当　初　申　請</t>
    <rPh sb="0" eb="1">
      <t>トウ</t>
    </rPh>
    <rPh sb="2" eb="3">
      <t>ショ</t>
    </rPh>
    <rPh sb="4" eb="5">
      <t>サル</t>
    </rPh>
    <rPh sb="6" eb="7">
      <t>ショウ</t>
    </rPh>
    <phoneticPr fontId="2"/>
  </si>
  <si>
    <t>変更使用期間</t>
    <rPh sb="0" eb="2">
      <t>ヘンコウ</t>
    </rPh>
    <rPh sb="2" eb="4">
      <t>シヨウ</t>
    </rPh>
    <rPh sb="4" eb="6">
      <t>キカン</t>
    </rPh>
    <phoneticPr fontId="2"/>
  </si>
  <si>
    <t>　申請許可番号
　及び許可年月日</t>
    <rPh sb="1" eb="3">
      <t>シンセイ</t>
    </rPh>
    <rPh sb="3" eb="5">
      <t>キョカ</t>
    </rPh>
    <rPh sb="5" eb="7">
      <t>バンゴウ</t>
    </rPh>
    <rPh sb="9" eb="10">
      <t>オヨ</t>
    </rPh>
    <rPh sb="11" eb="13">
      <t>キョカ</t>
    </rPh>
    <rPh sb="13" eb="16">
      <t>ネンガッピ</t>
    </rPh>
    <phoneticPr fontId="2"/>
  </si>
  <si>
    <t>日まで</t>
    <rPh sb="0" eb="1">
      <t>ニチ</t>
    </rPh>
    <phoneticPr fontId="2"/>
  </si>
  <si>
    <t>上記の申請について、臨時使用期間の延長を許可してよろしいか。</t>
    <rPh sb="0" eb="2">
      <t>ジョウキ</t>
    </rPh>
    <rPh sb="3" eb="5">
      <t>シンセイ</t>
    </rPh>
    <rPh sb="10" eb="12">
      <t>リンジ</t>
    </rPh>
    <rPh sb="12" eb="14">
      <t>シヨウ</t>
    </rPh>
    <rPh sb="14" eb="16">
      <t>キカン</t>
    </rPh>
    <rPh sb="17" eb="19">
      <t>エンチョウ</t>
    </rPh>
    <rPh sb="20" eb="22">
      <t>キョカ</t>
    </rPh>
    <phoneticPr fontId="2"/>
  </si>
  <si>
    <t>累　　計</t>
    <rPh sb="0" eb="1">
      <t>ルイ</t>
    </rPh>
    <rPh sb="3" eb="4">
      <t>ケイ</t>
    </rPh>
    <phoneticPr fontId="2"/>
  </si>
  <si>
    <t>公共下水道使用料金算出書 （実施）</t>
    <rPh sb="0" eb="2">
      <t>コウキョウ</t>
    </rPh>
    <rPh sb="2" eb="5">
      <t>ゲスイドウ</t>
    </rPh>
    <rPh sb="5" eb="7">
      <t>シヨウ</t>
    </rPh>
    <rPh sb="7" eb="8">
      <t>リョウ</t>
    </rPh>
    <rPh sb="8" eb="9">
      <t>キン</t>
    </rPh>
    <rPh sb="9" eb="11">
      <t>サンシュツ</t>
    </rPh>
    <rPh sb="11" eb="12">
      <t>ショ</t>
    </rPh>
    <rPh sb="14" eb="16">
      <t>ジッシ</t>
    </rPh>
    <phoneticPr fontId="2"/>
  </si>
  <si>
    <t>その他</t>
    <rPh sb="2" eb="3">
      <t>タ</t>
    </rPh>
    <phoneticPr fontId="2"/>
  </si>
  <si>
    <t>様</t>
    <rPh sb="0" eb="1">
      <t>サマ</t>
    </rPh>
    <phoneticPr fontId="2"/>
  </si>
  <si>
    <t>ヶ月間</t>
    <rPh sb="1" eb="2">
      <t>ゲツ</t>
    </rPh>
    <rPh sb="2" eb="3">
      <t>カン</t>
    </rPh>
    <phoneticPr fontId="2"/>
  </si>
  <si>
    <t>総排出量</t>
  </si>
  <si>
    <t>（</t>
  </si>
  <si>
    <t>　超えるもの</t>
  </si>
  <si>
    <t>時間帯
 (時:分～時:分)</t>
    <rPh sb="0" eb="3">
      <t>ジカンタイ</t>
    </rPh>
    <rPh sb="6" eb="7">
      <t>ジ</t>
    </rPh>
    <rPh sb="8" eb="9">
      <t>フン</t>
    </rPh>
    <rPh sb="10" eb="11">
      <t>ジ</t>
    </rPh>
    <rPh sb="12" eb="13">
      <t>フン</t>
    </rPh>
    <phoneticPr fontId="2"/>
  </si>
  <si>
    <t>以外</t>
    <rPh sb="0" eb="2">
      <t>イガイ</t>
    </rPh>
    <phoneticPr fontId="2"/>
  </si>
  <si>
    <t xml:space="preserve"> 様</t>
    <rPh sb="1" eb="2">
      <t>サマ</t>
    </rPh>
    <phoneticPr fontId="2"/>
  </si>
  <si>
    <t>係</t>
    <rPh sb="0" eb="1">
      <t>カカリ</t>
    </rPh>
    <phoneticPr fontId="2"/>
  </si>
  <si>
    <t>　（　　　　　％ 減免する　・　減免しない　）</t>
    <rPh sb="16" eb="18">
      <t>ゲンメン</t>
    </rPh>
    <phoneticPr fontId="2"/>
  </si>
  <si>
    <r>
      <t>５． 排水日誌に水量を記入し、</t>
    </r>
    <r>
      <rPr>
        <b/>
        <u/>
        <sz val="11"/>
        <rFont val="ＭＳ 明朝"/>
        <family val="1"/>
        <charset val="128"/>
      </rPr>
      <t>使用期間終了後速やかにこれを提出すること</t>
    </r>
    <r>
      <rPr>
        <sz val="11"/>
        <rFont val="ＭＳ 明朝"/>
        <family val="1"/>
        <charset val="128"/>
      </rPr>
      <t>。</t>
    </r>
    <rPh sb="3" eb="5">
      <t>ハイスイ</t>
    </rPh>
    <rPh sb="5" eb="7">
      <t>ニッシ</t>
    </rPh>
    <rPh sb="8" eb="10">
      <t>スイリョウ</t>
    </rPh>
    <rPh sb="11" eb="13">
      <t>キニュウ</t>
    </rPh>
    <rPh sb="15" eb="17">
      <t>シヨウ</t>
    </rPh>
    <rPh sb="17" eb="19">
      <t>キカン</t>
    </rPh>
    <rPh sb="19" eb="22">
      <t>シュウリョウゴ</t>
    </rPh>
    <rPh sb="22" eb="23">
      <t>スミ</t>
    </rPh>
    <rPh sb="29" eb="31">
      <t>テイシュツ</t>
    </rPh>
    <phoneticPr fontId="2"/>
  </si>
  <si>
    <r>
      <t>６． 沈砂槽の出口から排出される排水は、</t>
    </r>
    <r>
      <rPr>
        <b/>
        <u/>
        <sz val="11"/>
        <rFont val="ＭＳ 明朝"/>
        <family val="1"/>
        <charset val="128"/>
      </rPr>
      <t>SS(浮遊物質)が30㎎/ℓ以下</t>
    </r>
    <r>
      <rPr>
        <sz val="11"/>
        <rFont val="ＭＳ 明朝"/>
        <family val="1"/>
        <charset val="128"/>
      </rPr>
      <t>であること。また、この</t>
    </r>
    <rPh sb="3" eb="4">
      <t>チン</t>
    </rPh>
    <rPh sb="4" eb="5">
      <t>サ</t>
    </rPh>
    <rPh sb="5" eb="6">
      <t>ソウ</t>
    </rPh>
    <rPh sb="7" eb="9">
      <t>デグチ</t>
    </rPh>
    <rPh sb="11" eb="13">
      <t>ハイシュツ</t>
    </rPh>
    <rPh sb="16" eb="18">
      <t>ハイスイ</t>
    </rPh>
    <phoneticPr fontId="2"/>
  </si>
  <si>
    <t xml:space="preserve">住　所 </t>
    <rPh sb="0" eb="1">
      <t>ジュウ</t>
    </rPh>
    <rPh sb="2" eb="3">
      <t>ショ</t>
    </rPh>
    <phoneticPr fontId="2"/>
  </si>
  <si>
    <t xml:space="preserve">氏　名 </t>
    <rPh sb="0" eb="1">
      <t>シ</t>
    </rPh>
    <rPh sb="2" eb="3">
      <t>ナ</t>
    </rPh>
    <phoneticPr fontId="2"/>
  </si>
  <si>
    <t>　　　(減免申請予定金額＝予定金額×(１－減免率))</t>
    <rPh sb="4" eb="6">
      <t>ゲンメン</t>
    </rPh>
    <rPh sb="6" eb="8">
      <t>シンセイ</t>
    </rPh>
    <rPh sb="8" eb="10">
      <t>ヨテイ</t>
    </rPh>
    <rPh sb="10" eb="11">
      <t>キン</t>
    </rPh>
    <rPh sb="11" eb="12">
      <t>ガク</t>
    </rPh>
    <phoneticPr fontId="2"/>
  </si>
  <si>
    <t>※【添付書類】：状況写真(水中ポンプ汲み上げ状況写真・ノッチタンク貯留状況、マンホールや雨水桝・汚水桝な
　　　　　　　　どへ排水している状況等)及び、三角堰の排水水位のスケール等による確認写真(何日かおきに抽
　　　　　　　　出して撮影)、SS(浮遊物質量，基準30mg/L以下）の検査機関の証明書(コピー可)、他</t>
    <rPh sb="2" eb="4">
      <t>テンプ</t>
    </rPh>
    <rPh sb="4" eb="6">
      <t>ショルイ</t>
    </rPh>
    <rPh sb="157" eb="158">
      <t>タ</t>
    </rPh>
    <phoneticPr fontId="2"/>
  </si>
  <si>
    <t>ヶ月×</t>
    <rPh sb="1" eb="2">
      <t>ゲツ</t>
    </rPh>
    <phoneticPr fontId="2"/>
  </si>
  <si>
    <t>電話番号</t>
    <phoneticPr fontId="2"/>
  </si>
  <si>
    <t>―</t>
    <phoneticPr fontId="2"/>
  </si>
  <si>
    <t>℡：</t>
    <phoneticPr fontId="2"/>
  </si>
  <si>
    <r>
      <t>ｍ</t>
    </r>
    <r>
      <rPr>
        <vertAlign val="superscript"/>
        <sz val="12"/>
        <rFont val="ＭＳ 明朝"/>
        <family val="1"/>
        <charset val="128"/>
      </rPr>
      <t>3</t>
    </r>
    <r>
      <rPr>
        <sz val="12"/>
        <rFont val="ＭＳ 明朝"/>
        <family val="1"/>
        <charset val="128"/>
      </rPr>
      <t>（日最大</t>
    </r>
    <phoneticPr fontId="2"/>
  </si>
  <si>
    <t>㎥/日)</t>
    <phoneticPr fontId="2"/>
  </si>
  <si>
    <t>※【添付書類】：位置図、排水経路(ﾎﾟﾝﾌﾟ～ﾉｯﾁﾀﾝｸ～桝・ﾏﾝﾎｰﾙ等の排水箇所迄)を記載した平面図・断面図、安全対策図、他</t>
    <rPh sb="2" eb="4">
      <t>テンプ</t>
    </rPh>
    <rPh sb="4" eb="6">
      <t>ショルイ</t>
    </rPh>
    <rPh sb="8" eb="11">
      <t>イチズ</t>
    </rPh>
    <rPh sb="12" eb="14">
      <t>ハイスイ</t>
    </rPh>
    <rPh sb="14" eb="16">
      <t>ケイロ</t>
    </rPh>
    <rPh sb="46" eb="48">
      <t>キサイ</t>
    </rPh>
    <rPh sb="50" eb="53">
      <t>ヘイメンズ</t>
    </rPh>
    <rPh sb="54" eb="56">
      <t>ダンメン</t>
    </rPh>
    <rPh sb="56" eb="57">
      <t>ズ</t>
    </rPh>
    <rPh sb="58" eb="60">
      <t>アンゼン</t>
    </rPh>
    <rPh sb="60" eb="61">
      <t>ズ</t>
    </rPh>
    <rPh sb="61" eb="62">
      <t>、</t>
    </rPh>
    <rPh sb="62" eb="63">
      <t>ズ</t>
    </rPh>
    <rPh sb="64" eb="65">
      <t>ホカ</t>
    </rPh>
    <phoneticPr fontId="2"/>
  </si>
  <si>
    <t>　給水装置及び排水設備の使用を届出します。</t>
    <rPh sb="5" eb="6">
      <t>オヨ</t>
    </rPh>
    <rPh sb="7" eb="9">
      <t>ハイスイ</t>
    </rPh>
    <rPh sb="9" eb="11">
      <t>セツビ</t>
    </rPh>
    <rPh sb="16" eb="17">
      <t>デ</t>
    </rPh>
    <phoneticPr fontId="2"/>
  </si>
  <si>
    <t>町</t>
    <rPh sb="0" eb="1">
      <t>マチ</t>
    </rPh>
    <phoneticPr fontId="2"/>
  </si>
  <si>
    <t>丁目</t>
    <rPh sb="0" eb="2">
      <t>チョウメ</t>
    </rPh>
    <phoneticPr fontId="2"/>
  </si>
  <si>
    <t>番</t>
    <rPh sb="0" eb="1">
      <t>バン</t>
    </rPh>
    <phoneticPr fontId="2"/>
  </si>
  <si>
    <t>号</t>
    <rPh sb="0" eb="1">
      <t>ゴウ</t>
    </rPh>
    <phoneticPr fontId="2"/>
  </si>
  <si>
    <t>使　用
目　的</t>
    <phoneticPr fontId="2"/>
  </si>
  <si>
    <t xml:space="preserve">  工事用</t>
    <rPh sb="2" eb="4">
      <t>コウジ</t>
    </rPh>
    <rPh sb="4" eb="5">
      <t>ヨウ</t>
    </rPh>
    <phoneticPr fontId="2"/>
  </si>
  <si>
    <t>番地</t>
  </si>
  <si>
    <t>)</t>
    <phoneticPr fontId="2"/>
  </si>
  <si>
    <t>氏名</t>
    <phoneticPr fontId="2"/>
  </si>
  <si>
    <t>－</t>
  </si>
  <si>
    <t>使用区分</t>
    <rPh sb="0" eb="2">
      <t>シヨウ</t>
    </rPh>
    <rPh sb="2" eb="4">
      <t>クブン</t>
    </rPh>
    <phoneticPr fontId="2"/>
  </si>
  <si>
    <t>上水のみ</t>
    <rPh sb="0" eb="2">
      <t>ジョウスイ</t>
    </rPh>
    <rPh sb="1" eb="2">
      <t>ミズ</t>
    </rPh>
    <phoneticPr fontId="2"/>
  </si>
  <si>
    <t>上下水</t>
    <rPh sb="0" eb="2">
      <t>ジョウゲ</t>
    </rPh>
    <rPh sb="2" eb="3">
      <t>ミズ</t>
    </rPh>
    <phoneticPr fontId="2"/>
  </si>
  <si>
    <t>下水のみ</t>
    <rPh sb="0" eb="2">
      <t>ゲスイ</t>
    </rPh>
    <phoneticPr fontId="2"/>
  </si>
  <si>
    <t>～</t>
    <phoneticPr fontId="2"/>
  </si>
  <si>
    <t>日</t>
    <phoneticPr fontId="2"/>
  </si>
  <si>
    <r>
      <t>ｍ</t>
    </r>
    <r>
      <rPr>
        <vertAlign val="superscript"/>
        <sz val="10"/>
        <rFont val="ＭＳ Ｐ明朝"/>
        <family val="1"/>
        <charset val="128"/>
      </rPr>
      <t>３</t>
    </r>
    <phoneticPr fontId="2"/>
  </si>
  <si>
    <t>新設　 ･ 　既設</t>
    <rPh sb="1" eb="2">
      <t>セツ</t>
    </rPh>
    <phoneticPr fontId="2"/>
  </si>
  <si>
    <t>栓番号</t>
    <rPh sb="0" eb="1">
      <t>セン</t>
    </rPh>
    <phoneticPr fontId="2"/>
  </si>
  <si>
    <t>使用開始時指針(既設のみ)</t>
    <rPh sb="4" eb="5">
      <t>ジ</t>
    </rPh>
    <phoneticPr fontId="2"/>
  </si>
  <si>
    <t>調定番号 ８０－</t>
    <rPh sb="0" eb="1">
      <t>チョウ</t>
    </rPh>
    <rPh sb="1" eb="3">
      <t>テイバン</t>
    </rPh>
    <rPh sb="3" eb="4">
      <t>ゴウ</t>
    </rPh>
    <phoneticPr fontId="2"/>
  </si>
  <si>
    <t>臨時用使用届</t>
    <phoneticPr fontId="2"/>
  </si>
  <si>
    <t>届出業者名</t>
    <phoneticPr fontId="2"/>
  </si>
  <si>
    <t>苫小牧市長様</t>
    <phoneticPr fontId="2"/>
  </si>
  <si>
    <t>(</t>
    <phoneticPr fontId="2"/>
  </si>
  <si>
    <t>)</t>
    <phoneticPr fontId="2"/>
  </si>
  <si>
    <t>使 用 者</t>
    <phoneticPr fontId="2"/>
  </si>
  <si>
    <t>(TEL</t>
    <phoneticPr fontId="2"/>
  </si>
  <si>
    <t>－</t>
    <phoneticPr fontId="2"/>
  </si>
  <si>
    <t>）</t>
    <phoneticPr fontId="2"/>
  </si>
  <si>
    <t>・</t>
    <phoneticPr fontId="2"/>
  </si>
  <si>
    <t>　栓種別　 　臨　　･　　普</t>
    <phoneticPr fontId="2"/>
  </si>
  <si>
    <t>口径</t>
    <phoneticPr fontId="2"/>
  </si>
  <si>
    <t>㎜</t>
    <phoneticPr fontId="2"/>
  </si>
  <si>
    <t>メーター番号</t>
    <phoneticPr fontId="2"/>
  </si>
  <si>
    <t>－</t>
    <phoneticPr fontId="2"/>
  </si>
  <si>
    <t>水　　量</t>
    <phoneticPr fontId="2"/>
  </si>
  <si>
    <t>料　　　　金</t>
    <phoneticPr fontId="2"/>
  </si>
  <si>
    <t>概算請求額</t>
    <phoneticPr fontId="2"/>
  </si>
  <si>
    <t>　 備　　考</t>
    <phoneticPr fontId="2"/>
  </si>
  <si>
    <t>前受金入金日 　　年 　　月 　　日</t>
    <phoneticPr fontId="2"/>
  </si>
  <si>
    <t>　　　</t>
    <phoneticPr fontId="2"/>
  </si>
  <si>
    <t>℡：</t>
    <phoneticPr fontId="2"/>
  </si>
  <si>
    <t>（</t>
    <phoneticPr fontId="2"/>
  </si>
  <si>
    <t>㎥　（日最大</t>
    <phoneticPr fontId="2"/>
  </si>
  <si>
    <t>㎥/日）</t>
    <phoneticPr fontId="2"/>
  </si>
  <si>
    <t>　　 い。</t>
    <phoneticPr fontId="2"/>
  </si>
  <si>
    <t>９.　排出にあたって他の汚水又は雨水の排出に影響を及ぼす状態となる場合は、排出を中止し</t>
    <phoneticPr fontId="2"/>
  </si>
  <si>
    <t>11． 上記の条件、並びに関係法令に違反した場合は、公共下水道の使用を拒否する場合がある。</t>
    <rPh sb="4" eb="6">
      <t>ジョウキ</t>
    </rPh>
    <rPh sb="7" eb="9">
      <t>ジョウケン</t>
    </rPh>
    <rPh sb="10" eb="11">
      <t>ナラ</t>
    </rPh>
    <rPh sb="13" eb="15">
      <t>カンケイ</t>
    </rPh>
    <rPh sb="15" eb="17">
      <t>ホウレイ</t>
    </rPh>
    <rPh sb="18" eb="20">
      <t>イハン</t>
    </rPh>
    <rPh sb="22" eb="24">
      <t>バアイ</t>
    </rPh>
    <rPh sb="26" eb="28">
      <t>コウキョウ</t>
    </rPh>
    <rPh sb="28" eb="29">
      <t>ゲ</t>
    </rPh>
    <rPh sb="29" eb="31">
      <t>スイドウ</t>
    </rPh>
    <rPh sb="32" eb="34">
      <t>シヨウ</t>
    </rPh>
    <rPh sb="35" eb="37">
      <t>キョヒ</t>
    </rPh>
    <rPh sb="39" eb="41">
      <t>バアイ</t>
    </rPh>
    <phoneticPr fontId="2"/>
  </si>
  <si>
    <t>㎥</t>
    <phoneticPr fontId="2"/>
  </si>
  <si>
    <t>〃</t>
    <phoneticPr fontId="2"/>
  </si>
  <si>
    <t>〃</t>
    <phoneticPr fontId="2"/>
  </si>
  <si>
    <t>)</t>
    <phoneticPr fontId="2"/>
  </si>
  <si>
    <t>　　　　※基本排出量数値は1ヶ月あたりの排水量を示す。(2ヶ月以上の場合は、各基本排水量×月数に</t>
    <phoneticPr fontId="2"/>
  </si>
  <si>
    <t>　　　　　　より各排水量を算出して金額を計算すること。)</t>
    <phoneticPr fontId="2"/>
  </si>
  <si>
    <t>×</t>
    <phoneticPr fontId="2"/>
  </si>
  <si>
    <t>％</t>
    <phoneticPr fontId="2"/>
  </si>
  <si>
    <t>＝</t>
    <phoneticPr fontId="2"/>
  </si>
  <si>
    <t>＋</t>
    <phoneticPr fontId="2"/>
  </si>
  <si>
    <t xml:space="preserve"> ※　分流式管渠の雨水管にあっては、上記の金額に減免基準の(１－減免率)を乗じて算出した額</t>
    <phoneticPr fontId="2"/>
  </si>
  <si>
    <t>￥</t>
    <phoneticPr fontId="2"/>
  </si>
  <si>
    <t>円 (税込）</t>
    <phoneticPr fontId="2"/>
  </si>
  <si>
    <t>　　　　　　　　　　　　　　　　　　　　　　</t>
    <phoneticPr fontId="2"/>
  </si>
  <si>
    <t>㎥</t>
    <phoneticPr fontId="2"/>
  </si>
  <si>
    <t>　　　　　　　　　　  　　　　　　　　　　　</t>
    <phoneticPr fontId="2"/>
  </si>
  <si>
    <t>￥</t>
    <phoneticPr fontId="2"/>
  </si>
  <si>
    <t>円全額を免除します。</t>
    <phoneticPr fontId="2"/>
  </si>
  <si>
    <t>　 　電話番号</t>
    <phoneticPr fontId="2"/>
  </si>
  <si>
    <t>排水日誌</t>
    <phoneticPr fontId="2"/>
  </si>
  <si>
    <t>排 水 日 誌</t>
    <phoneticPr fontId="2"/>
  </si>
  <si>
    <t>工事名称：</t>
    <phoneticPr fontId="2"/>
  </si>
  <si>
    <t>ﾄﾑｿﾝ</t>
    <phoneticPr fontId="2"/>
  </si>
  <si>
    <t>h&lt;0.069
H&gt;0.261</t>
    <phoneticPr fontId="2"/>
  </si>
  <si>
    <t>H=0.070
～0.260</t>
    <phoneticPr fontId="2"/>
  </si>
  <si>
    <t>/</t>
    <phoneticPr fontId="2"/>
  </si>
  <si>
    <t>:</t>
    <phoneticPr fontId="2"/>
  </si>
  <si>
    <t>～</t>
    <phoneticPr fontId="2"/>
  </si>
  <si>
    <r>
      <t>ｍ</t>
    </r>
    <r>
      <rPr>
        <vertAlign val="superscript"/>
        <sz val="12"/>
        <rFont val="ＭＳ 明朝"/>
        <family val="1"/>
        <charset val="128"/>
      </rPr>
      <t>3</t>
    </r>
    <phoneticPr fontId="2"/>
  </si>
  <si>
    <t>排水日誌</t>
    <phoneticPr fontId="2"/>
  </si>
  <si>
    <t>(２／２)</t>
    <phoneticPr fontId="2"/>
  </si>
  <si>
    <t>排 水 日 誌</t>
    <phoneticPr fontId="2"/>
  </si>
  <si>
    <t>工事名称：</t>
    <phoneticPr fontId="2"/>
  </si>
  <si>
    <t>ﾄﾑｿﾝ</t>
    <phoneticPr fontId="2"/>
  </si>
  <si>
    <t>JIS B 8302, JIS K 0094</t>
    <phoneticPr fontId="24"/>
  </si>
  <si>
    <r>
      <t>Q = Kh</t>
    </r>
    <r>
      <rPr>
        <vertAlign val="superscript"/>
        <sz val="11"/>
        <rFont val="ＭＳ Ｐゴシック"/>
        <family val="3"/>
        <charset val="128"/>
      </rPr>
      <t xml:space="preserve">5/2  </t>
    </r>
    <r>
      <rPr>
        <sz val="11"/>
        <rFont val="ＭＳ Ｐゴシック"/>
        <family val="3"/>
        <charset val="128"/>
      </rPr>
      <t>( m</t>
    </r>
    <r>
      <rPr>
        <vertAlign val="superscript"/>
        <sz val="11"/>
        <rFont val="ＭＳ Ｐゴシック"/>
        <family val="3"/>
        <charset val="128"/>
      </rPr>
      <t>3</t>
    </r>
    <r>
      <rPr>
        <sz val="11"/>
        <rFont val="ＭＳ Ｐゴシック"/>
        <family val="3"/>
        <charset val="128"/>
      </rPr>
      <t>/</t>
    </r>
    <r>
      <rPr>
        <sz val="10"/>
        <rFont val="ＭＳ ゴシック"/>
        <family val="3"/>
        <charset val="128"/>
      </rPr>
      <t>min)</t>
    </r>
    <phoneticPr fontId="2"/>
  </si>
  <si>
    <r>
      <t>　K = 81.2+0.24/h + (8.4+12/√（Ｄ）×(h/B-0.09)</t>
    </r>
    <r>
      <rPr>
        <vertAlign val="superscript"/>
        <sz val="11"/>
        <rFont val="ＭＳ Ｐゴシック"/>
        <family val="3"/>
        <charset val="128"/>
      </rPr>
      <t>2</t>
    </r>
    <phoneticPr fontId="2"/>
  </si>
  <si>
    <r>
      <t>　　　</t>
    </r>
    <r>
      <rPr>
        <sz val="10"/>
        <rFont val="ＭＳ ゴシック"/>
        <family val="3"/>
        <charset val="128"/>
      </rPr>
      <t>= 81.2+0.24/h + (8.4+12/√0.75）×（ｈ/1.2-0.09)</t>
    </r>
    <r>
      <rPr>
        <vertAlign val="superscript"/>
        <sz val="11"/>
        <rFont val="ＭＳ Ｐゴシック"/>
        <family val="3"/>
        <charset val="128"/>
      </rPr>
      <t>2</t>
    </r>
    <phoneticPr fontId="2"/>
  </si>
  <si>
    <r>
      <t>Q = 1.404×h</t>
    </r>
    <r>
      <rPr>
        <vertAlign val="superscript"/>
        <sz val="10"/>
        <rFont val="ＭＳ ゴシック"/>
        <family val="3"/>
        <charset val="128"/>
      </rPr>
      <t>2.5</t>
    </r>
    <r>
      <rPr>
        <sz val="10"/>
        <rFont val="ＭＳ ゴシック"/>
        <family val="3"/>
        <charset val="128"/>
      </rPr>
      <t>×</t>
    </r>
    <r>
      <rPr>
        <sz val="10"/>
        <rFont val="ＭＳ ゴシック"/>
        <family val="3"/>
        <charset val="128"/>
      </rPr>
      <t>60</t>
    </r>
    <phoneticPr fontId="24"/>
  </si>
  <si>
    <r>
      <t>流量Q (㎥/</t>
    </r>
    <r>
      <rPr>
        <b/>
        <sz val="10"/>
        <rFont val="ＭＳ ゴシック"/>
        <family val="3"/>
        <charset val="128"/>
      </rPr>
      <t>hr</t>
    </r>
    <r>
      <rPr>
        <sz val="10"/>
        <rFont val="ＭＳ ゴシック"/>
        <family val="3"/>
        <charset val="128"/>
      </rPr>
      <t>)</t>
    </r>
    <phoneticPr fontId="24"/>
  </si>
  <si>
    <r>
      <t>m3/</t>
    </r>
    <r>
      <rPr>
        <b/>
        <sz val="10"/>
        <rFont val="ＭＳ ゴシック"/>
        <family val="3"/>
        <charset val="128"/>
      </rPr>
      <t>hr</t>
    </r>
    <phoneticPr fontId="24"/>
  </si>
  <si>
    <t>h(m)</t>
    <phoneticPr fontId="24"/>
  </si>
  <si>
    <t>※</t>
    <phoneticPr fontId="24"/>
  </si>
  <si>
    <t>↓</t>
    <phoneticPr fontId="24"/>
  </si>
  <si>
    <t>→</t>
    <phoneticPr fontId="24"/>
  </si>
  <si>
    <t>ヶ月×</t>
    <phoneticPr fontId="2"/>
  </si>
  <si>
    <t>×</t>
    <phoneticPr fontId="2"/>
  </si>
  <si>
    <t>㎥</t>
    <phoneticPr fontId="2"/>
  </si>
  <si>
    <t>×</t>
    <phoneticPr fontId="2"/>
  </si>
  <si>
    <t>＝</t>
    <phoneticPr fontId="2"/>
  </si>
  <si>
    <t>（</t>
    <phoneticPr fontId="2"/>
  </si>
  <si>
    <t>＝</t>
    <phoneticPr fontId="2"/>
  </si>
  <si>
    <t>苫小牧市</t>
  </si>
  <si>
    <t/>
  </si>
  <si>
    <t>㎥/日）</t>
  </si>
  <si>
    <t>臨時様式第2号</t>
    <phoneticPr fontId="2"/>
  </si>
  <si>
    <t>係 長</t>
    <rPh sb="0" eb="1">
      <t>カカリ</t>
    </rPh>
    <rPh sb="2" eb="3">
      <t>チョウ</t>
    </rPh>
    <phoneticPr fontId="2"/>
  </si>
  <si>
    <t>次 長</t>
    <rPh sb="0" eb="1">
      <t>ツギ</t>
    </rPh>
    <rPh sb="2" eb="3">
      <t>チョウ</t>
    </rPh>
    <phoneticPr fontId="2"/>
  </si>
  <si>
    <t>部 長</t>
    <rPh sb="0" eb="1">
      <t>ブ</t>
    </rPh>
    <rPh sb="2" eb="3">
      <t>チョウ</t>
    </rPh>
    <phoneticPr fontId="2"/>
  </si>
  <si>
    <t>係　長</t>
    <rPh sb="0" eb="1">
      <t>カカリ</t>
    </rPh>
    <rPh sb="2" eb="3">
      <t>チョウ</t>
    </rPh>
    <phoneticPr fontId="2"/>
  </si>
  <si>
    <t>沈砂槽（ノッチタンク）のせきによる方法</t>
  </si>
  <si>
    <t>図－１　臨時排水用標準ノッチタンク</t>
  </si>
  <si>
    <t>《算式》三角せき流量計算式</t>
  </si>
  <si>
    <t>ｈ＝せきの水頭（ｍ）</t>
  </si>
  <si>
    <t>適用範囲</t>
  </si>
  <si>
    <t>Ｂ＝水路の幅（m）</t>
  </si>
  <si>
    <t>Ｄ＝水路の底面から切欠底点までの高さ（m）</t>
  </si>
  <si>
    <t>Ｂ＝0.5～1.2m　　　 Ｄ＝0.1～0.75m</t>
  </si>
  <si>
    <t>ｈ＝0.07～0.26　　　　ｈ＝Ｂ/３以内</t>
  </si>
  <si>
    <r>
      <t>Ｑ＝Ｋｈ</t>
    </r>
    <r>
      <rPr>
        <vertAlign val="superscript"/>
        <sz val="11"/>
        <rFont val="ＭＳ 明朝"/>
        <family val="1"/>
        <charset val="128"/>
      </rPr>
      <t>5 / 2</t>
    </r>
    <phoneticPr fontId="2"/>
  </si>
  <si>
    <r>
      <t>Ｑ＝流量（ｍ</t>
    </r>
    <r>
      <rPr>
        <vertAlign val="superscript"/>
        <sz val="11"/>
        <rFont val="ＭＳ 明朝"/>
        <family val="1"/>
        <charset val="128"/>
      </rPr>
      <t>3</t>
    </r>
    <r>
      <rPr>
        <sz val="11"/>
        <rFont val="ＭＳ 明朝"/>
        <family val="1"/>
        <charset val="128"/>
      </rPr>
      <t xml:space="preserve"> / 分）</t>
    </r>
    <phoneticPr fontId="2"/>
  </si>
  <si>
    <r>
      <t>Ｋ＝流量係数　＝81.2＋0.24 / h＋（8.4＋12/D</t>
    </r>
    <r>
      <rPr>
        <vertAlign val="superscript"/>
        <sz val="11"/>
        <rFont val="ＭＳ 明朝"/>
        <family val="1"/>
        <charset val="128"/>
      </rPr>
      <t>1 / 2</t>
    </r>
    <r>
      <rPr>
        <sz val="11"/>
        <rFont val="ＭＳ 明朝"/>
        <family val="1"/>
        <charset val="128"/>
      </rPr>
      <t>）（h / B－0.09）</t>
    </r>
    <r>
      <rPr>
        <vertAlign val="superscript"/>
        <sz val="11"/>
        <rFont val="ＭＳ 明朝"/>
        <family val="1"/>
        <charset val="128"/>
      </rPr>
      <t>２</t>
    </r>
    <phoneticPr fontId="2"/>
  </si>
  <si>
    <r>
      <t>なお、上記適用範囲外の流量の算出は、トムソンの公式（Ｑ＝1.404×ｈ</t>
    </r>
    <r>
      <rPr>
        <vertAlign val="superscript"/>
        <sz val="11"/>
        <rFont val="ＭＳ 明朝"/>
        <family val="1"/>
        <charset val="128"/>
      </rPr>
      <t>2.5</t>
    </r>
    <r>
      <rPr>
        <sz val="11"/>
        <rFont val="ＭＳ 明朝"/>
        <family val="1"/>
        <charset val="128"/>
      </rPr>
      <t>×60）</t>
    </r>
    <phoneticPr fontId="2"/>
  </si>
  <si>
    <t>を適用する。</t>
    <phoneticPr fontId="2"/>
  </si>
  <si>
    <t>請求額(差額)</t>
    <phoneticPr fontId="2"/>
  </si>
  <si>
    <t>請求額</t>
  </si>
  <si>
    <t>請求額</t>
    <phoneticPr fontId="2"/>
  </si>
  <si>
    <t>還付額</t>
    <rPh sb="0" eb="2">
      <t>カンプ</t>
    </rPh>
    <rPh sb="2" eb="3">
      <t>ガク</t>
    </rPh>
    <phoneticPr fontId="2"/>
  </si>
  <si>
    <t>(納入精算済）　</t>
    <phoneticPr fontId="2"/>
  </si>
  <si>
    <t>(後納精算)</t>
    <rPh sb="1" eb="3">
      <t>コウノウ</t>
    </rPh>
    <rPh sb="3" eb="5">
      <t>セイサン</t>
    </rPh>
    <phoneticPr fontId="2"/>
  </si>
  <si>
    <t>還付額(差額)</t>
    <rPh sb="0" eb="2">
      <t>カンプ</t>
    </rPh>
    <rPh sb="2" eb="3">
      <t>ガク</t>
    </rPh>
    <rPh sb="4" eb="6">
      <t>サガク</t>
    </rPh>
    <phoneticPr fontId="2"/>
  </si>
  <si>
    <t>(当初予定排出量</t>
    <rPh sb="1" eb="3">
      <t>トウショ</t>
    </rPh>
    <rPh sb="3" eb="5">
      <t>ヨテイ</t>
    </rPh>
    <rPh sb="5" eb="8">
      <t>ハイシュツリョウ</t>
    </rPh>
    <phoneticPr fontId="2"/>
  </si>
  <si>
    <t>㎥)</t>
    <phoneticPr fontId="2"/>
  </si>
  <si>
    <t>　合流管（汚水管）</t>
    <phoneticPr fontId="2"/>
  </si>
  <si>
    <t>　雨水管</t>
    <rPh sb="1" eb="4">
      <t>ウスイカン</t>
    </rPh>
    <phoneticPr fontId="2"/>
  </si>
  <si>
    <t>％</t>
    <phoneticPr fontId="2"/>
  </si>
  <si>
    <t>円）</t>
    <phoneticPr fontId="2"/>
  </si>
  <si>
    <t>円　　（内消費税</t>
    <phoneticPr fontId="2"/>
  </si>
  <si>
    <t>公共下水道臨時排水不要報告書</t>
    <rPh sb="0" eb="2">
      <t>コウキョウ</t>
    </rPh>
    <rPh sb="2" eb="5">
      <t>ゲスイドウ</t>
    </rPh>
    <rPh sb="5" eb="7">
      <t>リンジ</t>
    </rPh>
    <rPh sb="7" eb="9">
      <t>ハイスイ</t>
    </rPh>
    <rPh sb="9" eb="11">
      <t>フヨウ</t>
    </rPh>
    <rPh sb="11" eb="14">
      <t>ホウコクショ</t>
    </rPh>
    <phoneticPr fontId="2"/>
  </si>
  <si>
    <t>電話番号</t>
    <phoneticPr fontId="2"/>
  </si>
  <si>
    <t>―</t>
    <phoneticPr fontId="2"/>
  </si>
  <si>
    <t>合　　議</t>
    <rPh sb="0" eb="1">
      <t>ゴウ</t>
    </rPh>
    <rPh sb="3" eb="4">
      <t>ギ</t>
    </rPh>
    <phoneticPr fontId="2"/>
  </si>
  <si>
    <t>西町下水処理センター</t>
    <rPh sb="0" eb="1">
      <t>ニシ</t>
    </rPh>
    <rPh sb="1" eb="2">
      <t>マチ</t>
    </rPh>
    <rPh sb="2" eb="4">
      <t>ゲスイ</t>
    </rPh>
    <rPh sb="4" eb="6">
      <t>ショリ</t>
    </rPh>
    <phoneticPr fontId="2"/>
  </si>
  <si>
    <t>　所　長　　　副所長　</t>
    <rPh sb="1" eb="2">
      <t>トコロ</t>
    </rPh>
    <rPh sb="3" eb="4">
      <t>ナガ</t>
    </rPh>
    <rPh sb="7" eb="10">
      <t>フクショチョウ</t>
    </rPh>
    <phoneticPr fontId="2"/>
  </si>
  <si>
    <t>高砂下水処理センター</t>
    <rPh sb="0" eb="2">
      <t>タカサゴ</t>
    </rPh>
    <rPh sb="2" eb="4">
      <t>ゲスイ</t>
    </rPh>
    <rPh sb="4" eb="6">
      <t>ショリ</t>
    </rPh>
    <phoneticPr fontId="2"/>
  </si>
  <si>
    <t>　所　長　　　　　　　　　係　長</t>
    <rPh sb="1" eb="2">
      <t>トコロ</t>
    </rPh>
    <rPh sb="3" eb="4">
      <t>ナガ</t>
    </rPh>
    <rPh sb="13" eb="14">
      <t>カカリ</t>
    </rPh>
    <rPh sb="15" eb="16">
      <t>チョウ</t>
    </rPh>
    <phoneticPr fontId="2"/>
  </si>
  <si>
    <t>勇払下水処理センター</t>
    <rPh sb="0" eb="2">
      <t>ユウフツ</t>
    </rPh>
    <rPh sb="2" eb="4">
      <t>ゲスイ</t>
    </rPh>
    <rPh sb="4" eb="6">
      <t>ショリ</t>
    </rPh>
    <phoneticPr fontId="2"/>
  </si>
  <si>
    <t>　所　長　　　　　　　　　　主　査　</t>
    <rPh sb="1" eb="2">
      <t>トコロ</t>
    </rPh>
    <rPh sb="3" eb="4">
      <t>ナガ</t>
    </rPh>
    <rPh sb="14" eb="15">
      <t>オモ</t>
    </rPh>
    <rPh sb="16" eb="17">
      <t>サ</t>
    </rPh>
    <phoneticPr fontId="2"/>
  </si>
  <si>
    <t>下水道使用料（臨時排水）決定通知書（精算）</t>
    <rPh sb="0" eb="3">
      <t>ゲスイドウ</t>
    </rPh>
    <rPh sb="3" eb="5">
      <t>シヨウ</t>
    </rPh>
    <rPh sb="7" eb="9">
      <t>リンジ</t>
    </rPh>
    <rPh sb="9" eb="11">
      <t>ハイスイ</t>
    </rPh>
    <rPh sb="12" eb="14">
      <t>ケッテイ</t>
    </rPh>
    <rPh sb="14" eb="17">
      <t>ツウチショ</t>
    </rPh>
    <rPh sb="18" eb="20">
      <t>セイサン</t>
    </rPh>
    <phoneticPr fontId="2"/>
  </si>
  <si>
    <t>当初決定使用料</t>
    <rPh sb="0" eb="2">
      <t>トウショ</t>
    </rPh>
    <rPh sb="2" eb="4">
      <t>ケッテイ</t>
    </rPh>
    <rPh sb="4" eb="6">
      <t>シヨウ</t>
    </rPh>
    <phoneticPr fontId="2"/>
  </si>
  <si>
    <t>上記の下水道使用料(臨時排水)を決定し、通知してよろしいか。</t>
    <rPh sb="0" eb="2">
      <t>ジョウキ</t>
    </rPh>
    <rPh sb="3" eb="5">
      <t>ゲスイ</t>
    </rPh>
    <rPh sb="5" eb="6">
      <t>ドウ</t>
    </rPh>
    <rPh sb="6" eb="9">
      <t>シヨウリョウ</t>
    </rPh>
    <rPh sb="10" eb="12">
      <t>リンジ</t>
    </rPh>
    <rPh sb="12" eb="14">
      <t>ハイスイ</t>
    </rPh>
    <rPh sb="16" eb="18">
      <t>ケッテイ</t>
    </rPh>
    <rPh sb="20" eb="22">
      <t>ツウチ</t>
    </rPh>
    <phoneticPr fontId="2"/>
  </si>
  <si>
    <t>１． 下水道法、水質汚濁防止法等、関係法令及び関係例規を厳守すること。</t>
    <rPh sb="3" eb="4">
      <t>ゲ</t>
    </rPh>
    <rPh sb="4" eb="6">
      <t>スイドウ</t>
    </rPh>
    <rPh sb="6" eb="7">
      <t>ホウ</t>
    </rPh>
    <rPh sb="8" eb="10">
      <t>スイシツ</t>
    </rPh>
    <rPh sb="10" eb="12">
      <t>オダク</t>
    </rPh>
    <rPh sb="12" eb="15">
      <t>ボウシホウ</t>
    </rPh>
    <rPh sb="15" eb="16">
      <t>トウ</t>
    </rPh>
    <rPh sb="17" eb="19">
      <t>カンケイ</t>
    </rPh>
    <rPh sb="19" eb="21">
      <t>ホウレイ</t>
    </rPh>
    <rPh sb="21" eb="22">
      <t>オヨ</t>
    </rPh>
    <rPh sb="23" eb="25">
      <t>カンケイ</t>
    </rPh>
    <rPh sb="25" eb="27">
      <t>レイキ</t>
    </rPh>
    <rPh sb="28" eb="30">
      <t>ゲンシュ</t>
    </rPh>
    <phoneticPr fontId="2"/>
  </si>
  <si>
    <t>　　　年　　月　　日</t>
    <rPh sb="3" eb="4">
      <t>ネン</t>
    </rPh>
    <rPh sb="6" eb="7">
      <t>ガツ</t>
    </rPh>
    <rPh sb="9" eb="10">
      <t>ヒ</t>
    </rPh>
    <phoneticPr fontId="2"/>
  </si>
  <si>
    <t>　　　　　　　年　　　　月　　　　日</t>
    <rPh sb="7" eb="8">
      <t>ネン</t>
    </rPh>
    <rPh sb="12" eb="13">
      <t>ガツ</t>
    </rPh>
    <rPh sb="17" eb="18">
      <t>ニチ</t>
    </rPh>
    <phoneticPr fontId="2"/>
  </si>
  <si>
    <t>　　　　年　　月　　日　～　　　　　年　　月　　日</t>
    <rPh sb="4" eb="5">
      <t>ネン</t>
    </rPh>
    <rPh sb="7" eb="8">
      <t>ツキ</t>
    </rPh>
    <rPh sb="10" eb="11">
      <t>ニチ</t>
    </rPh>
    <rPh sb="18" eb="19">
      <t>ネン</t>
    </rPh>
    <rPh sb="21" eb="22">
      <t>ツキ</t>
    </rPh>
    <rPh sb="24" eb="25">
      <t>ニチ</t>
    </rPh>
    <phoneticPr fontId="2"/>
  </si>
  <si>
    <t>　　　　年　月　日付け、公共下水道臨時排水使用許可について、地下水が排出されなかっ</t>
    <phoneticPr fontId="49"/>
  </si>
  <si>
    <t>消費税：</t>
    <rPh sb="0" eb="3">
      <t>ショウヒゼイ</t>
    </rPh>
    <phoneticPr fontId="2"/>
  </si>
  <si>
    <t>％</t>
    <phoneticPr fontId="2"/>
  </si>
  <si>
    <r>
      <t>ｍ</t>
    </r>
    <r>
      <rPr>
        <vertAlign val="superscript"/>
        <sz val="12"/>
        <rFont val="ＭＳ 明朝"/>
        <family val="1"/>
        <charset val="128"/>
      </rPr>
      <t>3</t>
    </r>
    <phoneticPr fontId="2"/>
  </si>
  <si>
    <t>円（消費税含む）を一部減免します。（80％）</t>
    <phoneticPr fontId="2"/>
  </si>
  <si>
    <t>公共下水道臨時排水使用許可書（期間延長）</t>
    <rPh sb="0" eb="1">
      <t>コウ</t>
    </rPh>
    <rPh sb="1" eb="2">
      <t>トモ</t>
    </rPh>
    <rPh sb="2" eb="3">
      <t>シタ</t>
    </rPh>
    <rPh sb="3" eb="4">
      <t>ミズ</t>
    </rPh>
    <rPh sb="4" eb="5">
      <t>ミチ</t>
    </rPh>
    <rPh sb="5" eb="6">
      <t>ノゾム</t>
    </rPh>
    <rPh sb="6" eb="7">
      <t>ジ</t>
    </rPh>
    <rPh sb="7" eb="8">
      <t>ハイ</t>
    </rPh>
    <rPh sb="8" eb="9">
      <t>ミズ</t>
    </rPh>
    <rPh sb="9" eb="10">
      <t>ツカ</t>
    </rPh>
    <rPh sb="10" eb="11">
      <t>ヨウ</t>
    </rPh>
    <rPh sb="11" eb="12">
      <t>モト</t>
    </rPh>
    <rPh sb="12" eb="13">
      <t>カ</t>
    </rPh>
    <rPh sb="13" eb="14">
      <t>ショ</t>
    </rPh>
    <rPh sb="15" eb="17">
      <t>キカン</t>
    </rPh>
    <rPh sb="17" eb="19">
      <t>エンチョウ</t>
    </rPh>
    <phoneticPr fontId="2"/>
  </si>
  <si>
    <t>令和　　年　　月　　日</t>
    <rPh sb="0" eb="2">
      <t>レイワ</t>
    </rPh>
    <rPh sb="4" eb="5">
      <t>ネン</t>
    </rPh>
    <rPh sb="7" eb="8">
      <t>ツキ</t>
    </rPh>
    <rPh sb="10" eb="11">
      <t>ニチ</t>
    </rPh>
    <phoneticPr fontId="2"/>
  </si>
  <si>
    <t>　　　</t>
    <phoneticPr fontId="2"/>
  </si>
  <si>
    <t>℡：</t>
    <phoneticPr fontId="2"/>
  </si>
  <si>
    <t>当　初　申　請
使　用　期　間</t>
    <rPh sb="0" eb="1">
      <t>トウ</t>
    </rPh>
    <rPh sb="2" eb="3">
      <t>ハツ</t>
    </rPh>
    <rPh sb="4" eb="5">
      <t>サル</t>
    </rPh>
    <rPh sb="6" eb="7">
      <t>ショウ</t>
    </rPh>
    <rPh sb="8" eb="9">
      <t>ツカ</t>
    </rPh>
    <rPh sb="10" eb="11">
      <t>ヨウ</t>
    </rPh>
    <rPh sb="12" eb="13">
      <t>キ</t>
    </rPh>
    <rPh sb="14" eb="15">
      <t>アイダ</t>
    </rPh>
    <phoneticPr fontId="2"/>
  </si>
  <si>
    <t>変　　　　　更
使　用　期　間</t>
    <rPh sb="0" eb="1">
      <t>ヘン</t>
    </rPh>
    <rPh sb="6" eb="7">
      <t>サラ</t>
    </rPh>
    <rPh sb="8" eb="9">
      <t>ツカ</t>
    </rPh>
    <rPh sb="10" eb="11">
      <t>ヨウ</t>
    </rPh>
    <rPh sb="12" eb="13">
      <t>キ</t>
    </rPh>
    <rPh sb="14" eb="15">
      <t>アイダ</t>
    </rPh>
    <phoneticPr fontId="2"/>
  </si>
  <si>
    <t>申請許可番号
及び許可年月日</t>
    <rPh sb="0" eb="2">
      <t>シンセイ</t>
    </rPh>
    <rPh sb="2" eb="4">
      <t>キョカ</t>
    </rPh>
    <rPh sb="4" eb="6">
      <t>バンゴウ</t>
    </rPh>
    <rPh sb="7" eb="8">
      <t>オヨ</t>
    </rPh>
    <rPh sb="9" eb="11">
      <t>キョカ</t>
    </rPh>
    <rPh sb="11" eb="14">
      <t>ネンガッピ</t>
    </rPh>
    <phoneticPr fontId="2"/>
  </si>
  <si>
    <t>㎥　（日最大</t>
    <phoneticPr fontId="2"/>
  </si>
  <si>
    <t>㎥/日）</t>
    <phoneticPr fontId="2"/>
  </si>
  <si>
    <t>付けで申請のあった公共下水道の臨時排水を、下記の条件を付して許可</t>
    <phoneticPr fontId="2"/>
  </si>
  <si>
    <t>します。</t>
    <phoneticPr fontId="2"/>
  </si>
  <si>
    <t>付けで申請のあった下水道使用料（臨時排水）の減免について、下記の</t>
    <phoneticPr fontId="2"/>
  </si>
  <si>
    <t>とおり決定したので、通知します。</t>
    <phoneticPr fontId="2"/>
  </si>
  <si>
    <t>から</t>
    <phoneticPr fontId="2"/>
  </si>
  <si>
    <t>まで</t>
    <phoneticPr fontId="2"/>
  </si>
  <si>
    <t>(</t>
    <phoneticPr fontId="2"/>
  </si>
  <si>
    <t>完成予定年月日</t>
    <rPh sb="0" eb="2">
      <t>カンセイ</t>
    </rPh>
    <rPh sb="2" eb="4">
      <t>ヨテイ</t>
    </rPh>
    <rPh sb="4" eb="7">
      <t>ネンガッピ</t>
    </rPh>
    <phoneticPr fontId="2"/>
  </si>
  <si>
    <t>付けで申請のあった公共下水道臨時排水の使用期間について、下記の</t>
    <phoneticPr fontId="2"/>
  </si>
  <si>
    <t>とおり許可します。</t>
    <phoneticPr fontId="2"/>
  </si>
  <si>
    <t>課長</t>
    <rPh sb="0" eb="2">
      <t>カチョウ</t>
    </rPh>
    <phoneticPr fontId="2"/>
  </si>
  <si>
    <t>課長補佐</t>
    <rPh sb="0" eb="2">
      <t>カチョウ</t>
    </rPh>
    <rPh sb="2" eb="4">
      <t>ホサ</t>
    </rPh>
    <phoneticPr fontId="2"/>
  </si>
  <si>
    <t>係長</t>
    <rPh sb="0" eb="2">
      <t>カカリチョウ</t>
    </rPh>
    <phoneticPr fontId="2"/>
  </si>
  <si>
    <t>主査</t>
    <rPh sb="0" eb="2">
      <t>シュサ</t>
    </rPh>
    <phoneticPr fontId="2"/>
  </si>
  <si>
    <t>係</t>
    <rPh sb="0" eb="1">
      <t>カカリ</t>
    </rPh>
    <phoneticPr fontId="2"/>
  </si>
  <si>
    <t>予定</t>
    <rPh sb="0" eb="2">
      <t>ヨテイ</t>
    </rPh>
    <phoneticPr fontId="2"/>
  </si>
  <si>
    <t>主　査</t>
    <rPh sb="0" eb="1">
      <t>オモ</t>
    </rPh>
    <rPh sb="2" eb="3">
      <t>サ</t>
    </rPh>
    <phoneticPr fontId="2"/>
  </si>
  <si>
    <t>　住　所</t>
    <rPh sb="1" eb="2">
      <t>ジュウ</t>
    </rPh>
    <rPh sb="3" eb="4">
      <t>ショ</t>
    </rPh>
    <phoneticPr fontId="2"/>
  </si>
  <si>
    <t>　氏　名</t>
    <rPh sb="1" eb="2">
      <t>シ</t>
    </rPh>
    <rPh sb="3" eb="4">
      <t>メイ</t>
    </rPh>
    <phoneticPr fontId="2"/>
  </si>
  <si>
    <t>　　 基準値を超えた場合は直ちに排出を中止して下水道課の指示に従うこと。</t>
    <rPh sb="7" eb="8">
      <t>コ</t>
    </rPh>
    <rPh sb="10" eb="12">
      <t>バアイ</t>
    </rPh>
    <rPh sb="13" eb="14">
      <t>タダ</t>
    </rPh>
    <rPh sb="16" eb="17">
      <t>ハイ</t>
    </rPh>
    <phoneticPr fontId="2"/>
  </si>
  <si>
    <t>10． 大雨警報が発令された場合は、排水を中止して下水道課の指示に従うこと。</t>
    <rPh sb="4" eb="6">
      <t>オオアメ</t>
    </rPh>
    <rPh sb="6" eb="8">
      <t>ケイホウ</t>
    </rPh>
    <rPh sb="9" eb="11">
      <t>ハツレイ</t>
    </rPh>
    <rPh sb="14" eb="16">
      <t>バアイ</t>
    </rPh>
    <rPh sb="18" eb="20">
      <t>ハイスイ</t>
    </rPh>
    <rPh sb="21" eb="23">
      <t>チュウシ</t>
    </rPh>
    <rPh sb="25" eb="28">
      <t>ゲスイドウ</t>
    </rPh>
    <rPh sb="28" eb="29">
      <t>カ</t>
    </rPh>
    <rPh sb="30" eb="32">
      <t>シジ</t>
    </rPh>
    <rPh sb="33" eb="34">
      <t>シタガ</t>
    </rPh>
    <phoneticPr fontId="2"/>
  </si>
  <si>
    <t>苫小牧市〇町〇丁目〇番〇号</t>
    <rPh sb="0" eb="4">
      <t>トマコマイシ</t>
    </rPh>
    <rPh sb="5" eb="6">
      <t>マチ</t>
    </rPh>
    <rPh sb="7" eb="9">
      <t>チョウメ</t>
    </rPh>
    <rPh sb="10" eb="11">
      <t>バン</t>
    </rPh>
    <rPh sb="12" eb="13">
      <t>ゴウ</t>
    </rPh>
    <phoneticPr fontId="2"/>
  </si>
  <si>
    <t>〇〇株式会社</t>
    <rPh sb="2" eb="6">
      <t>カブシキガイシャ</t>
    </rPh>
    <phoneticPr fontId="2"/>
  </si>
  <si>
    <t>代表取締役　○○○○</t>
    <rPh sb="0" eb="5">
      <t>ダイヒョウトリシマリヤク</t>
    </rPh>
    <phoneticPr fontId="2"/>
  </si>
  <si>
    <t>○○工事に伴う地下水排水のため</t>
    <rPh sb="2" eb="4">
      <t>コウジ</t>
    </rPh>
    <rPh sb="5" eb="6">
      <t>トモナ</t>
    </rPh>
    <rPh sb="7" eb="10">
      <t>チカスイ</t>
    </rPh>
    <rPh sb="10" eb="12">
      <t>ハイスイ</t>
    </rPh>
    <phoneticPr fontId="2"/>
  </si>
  <si>
    <t>○○株式会社</t>
    <rPh sb="2" eb="6">
      <t>カブシキガイシャ</t>
    </rPh>
    <phoneticPr fontId="2"/>
  </si>
  <si>
    <t>　　次のとおり、公共下水道を臨時使用したいので、関係図面を添えて申請します。</t>
    <rPh sb="2" eb="3">
      <t>ツギ</t>
    </rPh>
    <rPh sb="8" eb="10">
      <t>コウキョウ</t>
    </rPh>
    <rPh sb="10" eb="12">
      <t>ゲスイ</t>
    </rPh>
    <rPh sb="12" eb="13">
      <t>ドウ</t>
    </rPh>
    <rPh sb="14" eb="16">
      <t>リンジ</t>
    </rPh>
    <rPh sb="16" eb="18">
      <t>シヨウ</t>
    </rPh>
    <rPh sb="24" eb="26">
      <t>カンケイ</t>
    </rPh>
    <rPh sb="26" eb="28">
      <t>ズメン</t>
    </rPh>
    <rPh sb="29" eb="30">
      <t>ソ</t>
    </rPh>
    <rPh sb="32" eb="34">
      <t>シンセイ</t>
    </rPh>
    <phoneticPr fontId="2"/>
  </si>
  <si>
    <t>○○○○</t>
    <phoneticPr fontId="2"/>
  </si>
  <si>
    <t>000-0000-0000</t>
    <phoneticPr fontId="2"/>
  </si>
  <si>
    <t>00</t>
    <phoneticPr fontId="2"/>
  </si>
  <si>
    <t>00</t>
    <phoneticPr fontId="2"/>
  </si>
  <si>
    <t>00</t>
    <phoneticPr fontId="2"/>
  </si>
  <si>
    <t>令和　年　月　日</t>
    <rPh sb="0" eb="2">
      <t>レイワ</t>
    </rPh>
    <rPh sb="3" eb="4">
      <t>ネン</t>
    </rPh>
    <rPh sb="5" eb="6">
      <t>ガツ</t>
    </rPh>
    <rPh sb="7" eb="8">
      <t>ヒ</t>
    </rPh>
    <phoneticPr fontId="2"/>
  </si>
  <si>
    <t>　苫小牧市〇町〇丁目〇番地先</t>
    <rPh sb="1" eb="5">
      <t>トマコマイシ</t>
    </rPh>
    <rPh sb="6" eb="7">
      <t>マチ</t>
    </rPh>
    <rPh sb="8" eb="10">
      <t>チョウメ</t>
    </rPh>
    <rPh sb="11" eb="13">
      <t>バンチ</t>
    </rPh>
    <rPh sb="13" eb="14">
      <t>サキ</t>
    </rPh>
    <phoneticPr fontId="2"/>
  </si>
  <si>
    <t>下記の理由により、下水道使用料の減免を申請します。</t>
    <rPh sb="0" eb="2">
      <t>カキ</t>
    </rPh>
    <rPh sb="3" eb="5">
      <t>リユウ</t>
    </rPh>
    <rPh sb="9" eb="12">
      <t>ゲスイドウ</t>
    </rPh>
    <rPh sb="12" eb="15">
      <t>シヨウリョウ</t>
    </rPh>
    <rPh sb="16" eb="17">
      <t>ゲン</t>
    </rPh>
    <rPh sb="17" eb="18">
      <t>メン</t>
    </rPh>
    <rPh sb="19" eb="21">
      <t>シンセイ</t>
    </rPh>
    <phoneticPr fontId="2"/>
  </si>
  <si>
    <t>　公共下水道臨時使用許可を受けた使用期間を延長したいので、申請します。</t>
    <rPh sb="1" eb="3">
      <t>コウキョウ</t>
    </rPh>
    <rPh sb="3" eb="6">
      <t>ゲスイドウ</t>
    </rPh>
    <rPh sb="6" eb="8">
      <t>リンジ</t>
    </rPh>
    <rPh sb="8" eb="10">
      <t>シヨウ</t>
    </rPh>
    <rPh sb="10" eb="12">
      <t>キョカ</t>
    </rPh>
    <rPh sb="13" eb="14">
      <t>ウ</t>
    </rPh>
    <rPh sb="16" eb="18">
      <t>シヨウ</t>
    </rPh>
    <rPh sb="18" eb="20">
      <t>キカン</t>
    </rPh>
    <rPh sb="21" eb="23">
      <t>エンチョウ</t>
    </rPh>
    <rPh sb="29" eb="31">
      <t>シンセイ</t>
    </rPh>
    <phoneticPr fontId="2"/>
  </si>
  <si>
    <t>臨時様式第9号</t>
    <rPh sb="0" eb="2">
      <t>リンジ</t>
    </rPh>
    <rPh sb="2" eb="4">
      <t>ヨウシキ</t>
    </rPh>
    <rPh sb="4" eb="5">
      <t>ダイ</t>
    </rPh>
    <rPh sb="6" eb="7">
      <t>ゴウ</t>
    </rPh>
    <phoneticPr fontId="2"/>
  </si>
  <si>
    <t>※  計測は、１日1～２回(午前・午後等)実施する。</t>
    <rPh sb="3" eb="5">
      <t>ケイソク</t>
    </rPh>
    <rPh sb="8" eb="9">
      <t>ニチ</t>
    </rPh>
    <rPh sb="12" eb="13">
      <t>カイ</t>
    </rPh>
    <rPh sb="19" eb="20">
      <t>ナド</t>
    </rPh>
    <rPh sb="21" eb="23">
      <t>ジッシ</t>
    </rPh>
    <phoneticPr fontId="2"/>
  </si>
  <si>
    <t>参考-1</t>
    <rPh sb="0" eb="2">
      <t>サンコウ</t>
    </rPh>
    <phoneticPr fontId="2"/>
  </si>
  <si>
    <t>参考-2</t>
    <rPh sb="0" eb="2">
      <t>サンコウ</t>
    </rPh>
    <phoneticPr fontId="24"/>
  </si>
  <si>
    <t>臨時様式第11号</t>
    <rPh sb="0" eb="2">
      <t>リンジ</t>
    </rPh>
    <rPh sb="2" eb="4">
      <t>ヨウシキ</t>
    </rPh>
    <rPh sb="4" eb="5">
      <t>ダイ</t>
    </rPh>
    <rPh sb="7" eb="8">
      <t>ゴウ</t>
    </rPh>
    <phoneticPr fontId="2"/>
  </si>
  <si>
    <t xml:space="preserve">公共下水道使用料金算出書 </t>
    <rPh sb="0" eb="2">
      <t>コウキョウ</t>
    </rPh>
    <rPh sb="2" eb="5">
      <t>ゲスイドウ</t>
    </rPh>
    <rPh sb="5" eb="7">
      <t>シヨウ</t>
    </rPh>
    <rPh sb="7" eb="8">
      <t>リョウ</t>
    </rPh>
    <rPh sb="8" eb="9">
      <t>キン</t>
    </rPh>
    <rPh sb="9" eb="11">
      <t>サンシュツ</t>
    </rPh>
    <rPh sb="11" eb="12">
      <t>ショ</t>
    </rPh>
    <phoneticPr fontId="2"/>
  </si>
  <si>
    <t>臨時様式第10号</t>
    <rPh sb="0" eb="2">
      <t>リンジ</t>
    </rPh>
    <rPh sb="2" eb="4">
      <t>ヨウシキ</t>
    </rPh>
    <rPh sb="4" eb="5">
      <t>ダイ</t>
    </rPh>
    <rPh sb="7" eb="8">
      <t>ゴウ</t>
    </rPh>
    <phoneticPr fontId="2"/>
  </si>
  <si>
    <t xml:space="preserve">令和 　年 　月 　日 </t>
    <rPh sb="0" eb="1">
      <t>レイ</t>
    </rPh>
    <rPh sb="1" eb="2">
      <t>ワ</t>
    </rPh>
    <phoneticPr fontId="2"/>
  </si>
  <si>
    <t>　下記のとおり下水道使用料（臨時排水）を決定したので、通知します。</t>
    <rPh sb="1" eb="3">
      <t>カキ</t>
    </rPh>
    <rPh sb="7" eb="10">
      <t>ゲスイドウ</t>
    </rPh>
    <rPh sb="10" eb="13">
      <t>シヨウリョウ</t>
    </rPh>
    <rPh sb="14" eb="16">
      <t>リンジ</t>
    </rPh>
    <rPh sb="16" eb="18">
      <t>ハイスイ</t>
    </rPh>
    <rPh sb="20" eb="22">
      <t>ケッテイ</t>
    </rPh>
    <rPh sb="27" eb="29">
      <t>ツウチ</t>
    </rPh>
    <phoneticPr fontId="2"/>
  </si>
  <si>
    <t>たため、臨時排水を実施しませんでした。</t>
    <phoneticPr fontId="49"/>
  </si>
  <si>
    <t>　現地状況写真を添付し、報告します。</t>
    <phoneticPr fontId="49"/>
  </si>
  <si>
    <t>　　 て下水道課の指示に従うこと。</t>
    <phoneticPr fontId="2"/>
  </si>
  <si>
    <t>副主幹</t>
    <rPh sb="0" eb="3">
      <t>フクシュカン</t>
    </rPh>
    <phoneticPr fontId="2"/>
  </si>
  <si>
    <t>課　長</t>
    <rPh sb="0" eb="1">
      <t>カ</t>
    </rPh>
    <rPh sb="2" eb="3">
      <t>チョウ</t>
    </rPh>
    <phoneticPr fontId="2"/>
  </si>
  <si>
    <t>課 長</t>
    <rPh sb="0" eb="1">
      <t>カ</t>
    </rPh>
    <rPh sb="2" eb="3">
      <t>チョウ</t>
    </rPh>
    <phoneticPr fontId="2"/>
  </si>
  <si>
    <t>課長
補佐</t>
    <rPh sb="0" eb="2">
      <t>カチョウ</t>
    </rPh>
    <rPh sb="3" eb="5">
      <t>ホサ</t>
    </rPh>
    <phoneticPr fontId="2"/>
  </si>
  <si>
    <t>主 査</t>
    <rPh sb="0" eb="1">
      <t>シュ</t>
    </rPh>
    <rPh sb="2" eb="3">
      <t>サ</t>
    </rPh>
    <phoneticPr fontId="2"/>
  </si>
  <si>
    <t>下水処理センター</t>
    <phoneticPr fontId="2"/>
  </si>
  <si>
    <t>下水道課</t>
    <rPh sb="0" eb="3">
      <t>ゲスイドウ</t>
    </rPh>
    <rPh sb="3" eb="4">
      <t>カ</t>
    </rPh>
    <phoneticPr fontId="2"/>
  </si>
  <si>
    <t>苫上下窓 　第　号</t>
    <rPh sb="0" eb="1">
      <t>トマ</t>
    </rPh>
    <rPh sb="1" eb="2">
      <t>ウエ</t>
    </rPh>
    <rPh sb="2" eb="3">
      <t>ゲ</t>
    </rPh>
    <rPh sb="3" eb="4">
      <t>マド</t>
    </rPh>
    <rPh sb="6" eb="7">
      <t>ダイ</t>
    </rPh>
    <rPh sb="8" eb="9">
      <t>ゴウ</t>
    </rPh>
    <phoneticPr fontId="2"/>
  </si>
  <si>
    <t>苫上下窓 第　　　号</t>
    <rPh sb="0" eb="1">
      <t>トマ</t>
    </rPh>
    <rPh sb="1" eb="2">
      <t>ウエ</t>
    </rPh>
    <rPh sb="2" eb="3">
      <t>ゲ</t>
    </rPh>
    <rPh sb="3" eb="4">
      <t>マド</t>
    </rPh>
    <rPh sb="5" eb="6">
      <t>ダイ</t>
    </rPh>
    <rPh sb="9" eb="10">
      <t>ゴウ</t>
    </rPh>
    <phoneticPr fontId="2"/>
  </si>
  <si>
    <t>(上下水道部水道窓口課給排水係担当)</t>
    <rPh sb="1" eb="3">
      <t>ジョウゲ</t>
    </rPh>
    <rPh sb="3" eb="5">
      <t>スイドウ</t>
    </rPh>
    <rPh sb="5" eb="6">
      <t>ブ</t>
    </rPh>
    <rPh sb="6" eb="8">
      <t>スイドウ</t>
    </rPh>
    <rPh sb="8" eb="10">
      <t>マドグチ</t>
    </rPh>
    <rPh sb="10" eb="11">
      <t>カ</t>
    </rPh>
    <rPh sb="11" eb="14">
      <t>キュウハイスイ</t>
    </rPh>
    <rPh sb="14" eb="15">
      <t>カカリ</t>
    </rPh>
    <rPh sb="15" eb="17">
      <t>タントウ</t>
    </rPh>
    <phoneticPr fontId="2"/>
  </si>
  <si>
    <t>苫上下窓 　第　　号</t>
    <rPh sb="0" eb="1">
      <t>トマ</t>
    </rPh>
    <rPh sb="1" eb="2">
      <t>ウエ</t>
    </rPh>
    <rPh sb="2" eb="3">
      <t>ゲ</t>
    </rPh>
    <rPh sb="3" eb="4">
      <t>マド</t>
    </rPh>
    <rPh sb="6" eb="7">
      <t>ダイ</t>
    </rPh>
    <rPh sb="9" eb="10">
      <t>ゴウ</t>
    </rPh>
    <phoneticPr fontId="2"/>
  </si>
  <si>
    <t xml:space="preserve">苫上下窓　第　　　号 </t>
    <rPh sb="0" eb="1">
      <t>トマ</t>
    </rPh>
    <rPh sb="1" eb="2">
      <t>ジョウ</t>
    </rPh>
    <rPh sb="2" eb="3">
      <t>ゲ</t>
    </rPh>
    <rPh sb="3" eb="4">
      <t>マド</t>
    </rPh>
    <rPh sb="5" eb="6">
      <t>ダイ</t>
    </rPh>
    <rPh sb="9" eb="10">
      <t>ゴウ</t>
    </rPh>
    <phoneticPr fontId="2"/>
  </si>
  <si>
    <t>主　査</t>
    <rPh sb="0" eb="1">
      <t>シュ</t>
    </rPh>
    <rPh sb="2" eb="3">
      <t>サ</t>
    </rPh>
    <phoneticPr fontId="2"/>
  </si>
  <si>
    <t>　苫上下窓　　第　　　　　　　　　号</t>
    <rPh sb="1" eb="2">
      <t>トマ</t>
    </rPh>
    <rPh sb="2" eb="4">
      <t>ジョウゲ</t>
    </rPh>
    <rPh sb="4" eb="5">
      <t>マド</t>
    </rPh>
    <rPh sb="7" eb="8">
      <t>ダイ</t>
    </rPh>
    <rPh sb="17" eb="18">
      <t>ゴウ</t>
    </rPh>
    <phoneticPr fontId="2"/>
  </si>
  <si>
    <t>から</t>
    <phoneticPr fontId="2"/>
  </si>
  <si>
    <t>まで（</t>
    <phoneticPr fontId="2"/>
  </si>
  <si>
    <t>苫小牧市長　　様</t>
    <rPh sb="0" eb="3">
      <t>トマコマイ</t>
    </rPh>
    <rPh sb="3" eb="4">
      <t>シ</t>
    </rPh>
    <rPh sb="4" eb="5">
      <t>チョウ</t>
    </rPh>
    <rPh sb="7" eb="8">
      <t>サマ</t>
    </rPh>
    <phoneticPr fontId="2"/>
  </si>
  <si>
    <t>苫小牧市長　金澤　俊</t>
    <rPh sb="0" eb="3">
      <t>トマコマイ</t>
    </rPh>
    <rPh sb="3" eb="4">
      <t>シ</t>
    </rPh>
    <rPh sb="4" eb="5">
      <t>チョウ</t>
    </rPh>
    <rPh sb="6" eb="8">
      <t>カナザワ</t>
    </rPh>
    <rPh sb="9" eb="10">
      <t>スグル</t>
    </rPh>
    <phoneticPr fontId="2"/>
  </si>
  <si>
    <t>苫小牧市長　　様</t>
    <rPh sb="0" eb="5">
      <t>トマコマイシチョウ</t>
    </rPh>
    <rPh sb="7" eb="8">
      <t>サマ</t>
    </rPh>
    <phoneticPr fontId="2"/>
  </si>
  <si>
    <t>苫小牧市長　　金澤　俊</t>
    <rPh sb="0" eb="3">
      <t>トマコマイ</t>
    </rPh>
    <rPh sb="3" eb="4">
      <t>シ</t>
    </rPh>
    <rPh sb="4" eb="5">
      <t>チョウ</t>
    </rPh>
    <rPh sb="7" eb="9">
      <t>カナザワ</t>
    </rPh>
    <rPh sb="10" eb="11">
      <t>スグル</t>
    </rPh>
    <phoneticPr fontId="2"/>
  </si>
  <si>
    <t>苫小牧市長　　金澤　俊</t>
    <rPh sb="0" eb="3">
      <t>トマコマイ</t>
    </rPh>
    <rPh sb="3" eb="5">
      <t>シチョウ</t>
    </rPh>
    <rPh sb="7" eb="9">
      <t>カナザワ</t>
    </rPh>
    <rPh sb="10" eb="11">
      <t>スグル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</si>
</sst>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411]ggge&quot;年&quot;m&quot;月&quot;d&quot;日&quot;;@"/>
    <numFmt numFmtId="177" formatCode="#,##0_ "/>
    <numFmt numFmtId="178" formatCode="0_ "/>
    <numFmt numFmtId="179" formatCode="0.000_ "/>
    <numFmt numFmtId="180" formatCode="#,##0;\-#,##0;&quot;-&quot;"/>
    <numFmt numFmtId="181" formatCode="0.000"/>
    <numFmt numFmtId="182" formatCode="#,##0.0000"/>
    <numFmt numFmtId="183" formatCode="#,##0.000"/>
    <numFmt numFmtId="184" formatCode="m/d;@"/>
    <numFmt numFmtId="185" formatCode="00"/>
    <numFmt numFmtId="186" formatCode="&quot;電気&quot;#,##0.0000"/>
    <numFmt numFmtId="187" formatCode="&quot;7月分&quot;#,##0&quot;㎥&quot;"/>
    <numFmt numFmtId="188" formatCode="&quot;8月分&quot;#,##0&quot;㎥&quot;"/>
    <numFmt numFmtId="189" formatCode="&quot;9月分&quot;#,##0&quot;㎥&quot;"/>
    <numFmt numFmtId="190" formatCode="#,##0&quot;日間&quot;"/>
    <numFmt numFmtId="191" formatCode="#,##0_ \-"/>
    <numFmt numFmtId="192" formatCode="#,##0_ &quot;＝&quot;"/>
    <numFmt numFmtId="193" formatCode="#,##0_);[Red]\(#,##0\)"/>
    <numFmt numFmtId="194" formatCode="[$-800411]ggge&quot;年&quot;m&quot;月&quot;d&quot;日&quot;;@"/>
  </numFmts>
  <fonts count="54" x14ac:knownFonts="1">
    <font>
      <sz val="11"/>
      <name val="ＭＳ Ｐゴシック"/>
      <family val="3"/>
      <charset val="128"/>
    </font>
    <font>
      <sz val="11"/>
      <name val="ＭＳ Ｐゴシック"/>
      <family val="3"/>
      <charset val="128"/>
    </font>
    <font>
      <sz val="6"/>
      <name val="ＭＳ Ｐゴシック"/>
      <family val="3"/>
      <charset val="128"/>
    </font>
    <font>
      <sz val="16"/>
      <name val="ＭＳ 明朝"/>
      <family val="1"/>
      <charset val="128"/>
    </font>
    <font>
      <sz val="12"/>
      <name val="ＭＳ 明朝"/>
      <family val="1"/>
      <charset val="128"/>
    </font>
    <font>
      <vertAlign val="superscript"/>
      <sz val="12"/>
      <name val="ＭＳ 明朝"/>
      <family val="1"/>
      <charset val="128"/>
    </font>
    <font>
      <b/>
      <sz val="16"/>
      <name val="ＭＳ 明朝"/>
      <family val="1"/>
      <charset val="128"/>
    </font>
    <font>
      <sz val="12"/>
      <name val="ＭＳ Ｐ明朝"/>
      <family val="1"/>
      <charset val="128"/>
    </font>
    <font>
      <sz val="11"/>
      <name val="ＭＳ 明朝"/>
      <family val="1"/>
      <charset val="128"/>
    </font>
    <font>
      <sz val="11"/>
      <name val="ＭＳ Ｐ明朝"/>
      <family val="1"/>
      <charset val="128"/>
    </font>
    <font>
      <sz val="10"/>
      <name val="ＭＳ 明朝"/>
      <family val="1"/>
      <charset val="128"/>
    </font>
    <font>
      <b/>
      <sz val="9"/>
      <color indexed="81"/>
      <name val="ＭＳ Ｐゴシック"/>
      <family val="3"/>
      <charset val="128"/>
    </font>
    <font>
      <sz val="14"/>
      <name val="ＭＳ Ｐ明朝"/>
      <family val="1"/>
      <charset val="128"/>
    </font>
    <font>
      <sz val="10.5"/>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0"/>
      <color indexed="8"/>
      <name val="Arial"/>
      <family val="2"/>
    </font>
    <font>
      <b/>
      <sz val="12"/>
      <name val="Arial"/>
      <family val="2"/>
    </font>
    <font>
      <sz val="10"/>
      <name val="Arial"/>
      <family val="2"/>
    </font>
    <font>
      <b/>
      <sz val="11"/>
      <name val="Helv"/>
      <family val="2"/>
    </font>
    <font>
      <sz val="14"/>
      <name val="ＭＳ 明朝"/>
      <family val="1"/>
      <charset val="128"/>
    </font>
    <font>
      <b/>
      <sz val="12"/>
      <name val="ＭＳ 明朝"/>
      <family val="1"/>
      <charset val="128"/>
    </font>
    <font>
      <sz val="10"/>
      <name val="ＭＳ ゴシック"/>
      <family val="3"/>
      <charset val="128"/>
    </font>
    <font>
      <sz val="6"/>
      <name val="ＭＳ ゴシック"/>
      <family val="3"/>
      <charset val="128"/>
    </font>
    <font>
      <vertAlign val="superscript"/>
      <sz val="11"/>
      <name val="ＭＳ Ｐゴシック"/>
      <family val="3"/>
      <charset val="128"/>
    </font>
    <font>
      <b/>
      <sz val="10"/>
      <name val="ＭＳ ゴシック"/>
      <family val="3"/>
      <charset val="128"/>
    </font>
    <font>
      <sz val="10"/>
      <name val="ＭＳ Ｐゴシック"/>
      <family val="3"/>
      <charset val="128"/>
    </font>
    <font>
      <vertAlign val="superscript"/>
      <sz val="10"/>
      <name val="ＭＳ ゴシック"/>
      <family val="3"/>
      <charset val="128"/>
    </font>
    <font>
      <sz val="8"/>
      <name val="ＭＳ 明朝"/>
      <family val="1"/>
      <charset val="128"/>
    </font>
    <font>
      <sz val="9.5"/>
      <name val="ＭＳ 明朝"/>
      <family val="1"/>
      <charset val="128"/>
    </font>
    <font>
      <b/>
      <sz val="14"/>
      <name val="ＭＳ 明朝"/>
      <family val="1"/>
      <charset val="128"/>
    </font>
    <font>
      <sz val="9"/>
      <name val="ＭＳ 明朝"/>
      <family val="1"/>
      <charset val="128"/>
    </font>
    <font>
      <sz val="8.5"/>
      <name val="ＭＳ 明朝"/>
      <family val="1"/>
      <charset val="128"/>
    </font>
    <font>
      <b/>
      <u/>
      <sz val="11"/>
      <name val="ＭＳ 明朝"/>
      <family val="1"/>
      <charset val="128"/>
    </font>
    <font>
      <sz val="20"/>
      <name val="ＭＳ Ｐ明朝"/>
      <family val="1"/>
      <charset val="128"/>
    </font>
    <font>
      <sz val="13"/>
      <name val="ＭＳ Ｐ明朝"/>
      <family val="1"/>
      <charset val="128"/>
    </font>
    <font>
      <sz val="14"/>
      <name val="ＭＳ ゴシック"/>
      <family val="3"/>
      <charset val="128"/>
    </font>
    <font>
      <b/>
      <sz val="9"/>
      <color indexed="10"/>
      <name val="ＭＳ Ｐゴシック"/>
      <family val="3"/>
      <charset val="128"/>
    </font>
    <font>
      <sz val="9"/>
      <name val="ＭＳ Ｐゴシック"/>
      <family val="3"/>
      <charset val="128"/>
    </font>
    <font>
      <b/>
      <sz val="19"/>
      <name val="ＭＳ Ｐ明朝"/>
      <family val="1"/>
      <charset val="128"/>
    </font>
    <font>
      <b/>
      <sz val="15"/>
      <name val="ＭＳ Ｐ明朝"/>
      <family val="1"/>
      <charset val="128"/>
    </font>
    <font>
      <vertAlign val="superscript"/>
      <sz val="10"/>
      <name val="ＭＳ Ｐ明朝"/>
      <family val="1"/>
      <charset val="128"/>
    </font>
    <font>
      <sz val="17"/>
      <name val="ＭＳ Ｐ明朝"/>
      <family val="1"/>
      <charset val="128"/>
    </font>
    <font>
      <sz val="12"/>
      <name val="ＭＳ Ｐゴシック"/>
      <family val="3"/>
      <charset val="128"/>
    </font>
    <font>
      <strike/>
      <sz val="11"/>
      <name val="ＭＳ Ｐ明朝"/>
      <family val="1"/>
      <charset val="128"/>
    </font>
    <font>
      <sz val="12"/>
      <color rgb="FFFF0000"/>
      <name val="ＭＳ 明朝"/>
      <family val="1"/>
      <charset val="128"/>
    </font>
    <font>
      <vertAlign val="superscript"/>
      <sz val="11"/>
      <name val="ＭＳ 明朝"/>
      <family val="1"/>
      <charset val="128"/>
    </font>
    <font>
      <b/>
      <sz val="11"/>
      <name val="ＭＳ 明朝"/>
      <family val="1"/>
      <charset val="128"/>
    </font>
    <font>
      <sz val="6"/>
      <name val="ＭＳ Ｐ明朝"/>
      <family val="1"/>
      <charset val="128"/>
    </font>
    <font>
      <sz val="11"/>
      <color rgb="FFFF0000"/>
      <name val="ＭＳ 明朝"/>
      <family val="1"/>
      <charset val="128"/>
    </font>
    <font>
      <sz val="7"/>
      <name val="ＭＳ 明朝"/>
      <family val="1"/>
      <charset val="128"/>
    </font>
    <font>
      <sz val="8"/>
      <name val="ＭＳ Ｐ明朝"/>
      <family val="1"/>
      <charset val="128"/>
    </font>
    <font>
      <sz val="10"/>
      <color rgb="FFFF0000"/>
      <name val="ＭＳ 明朝"/>
      <family val="1"/>
      <charset val="128"/>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s>
  <borders count="8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style="thin">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hair">
        <color indexed="64"/>
      </left>
      <right/>
      <top/>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bottom style="hair">
        <color indexed="64"/>
      </bottom>
      <diagonal/>
    </border>
    <border>
      <left/>
      <right style="dotted">
        <color indexed="64"/>
      </right>
      <top/>
      <bottom style="hair">
        <color indexed="64"/>
      </bottom>
      <diagonal/>
    </border>
    <border>
      <left style="hair">
        <color indexed="64"/>
      </left>
      <right/>
      <top/>
      <bottom style="thin">
        <color indexed="64"/>
      </bottom>
      <diagonal/>
    </border>
    <border>
      <left/>
      <right style="dotted">
        <color indexed="64"/>
      </right>
      <top/>
      <bottom style="thin">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10">
    <xf numFmtId="0" fontId="0" fillId="0" borderId="0">
      <alignment vertical="center"/>
    </xf>
    <xf numFmtId="180" fontId="17" fillId="0" borderId="0" applyFill="0" applyBorder="0" applyAlignment="0"/>
    <xf numFmtId="0" fontId="18" fillId="0" borderId="1" applyNumberFormat="0" applyAlignment="0" applyProtection="0">
      <alignment horizontal="left" vertical="center"/>
    </xf>
    <xf numFmtId="0" fontId="18" fillId="0" borderId="2">
      <alignment horizontal="left" vertical="center"/>
    </xf>
    <xf numFmtId="0" fontId="19" fillId="0" borderId="0"/>
    <xf numFmtId="0" fontId="20" fillId="0" borderId="0"/>
    <xf numFmtId="38" fontId="1" fillId="0" borderId="0" applyFont="0" applyFill="0" applyBorder="0" applyAlignment="0" applyProtection="0">
      <alignment vertical="center"/>
    </xf>
    <xf numFmtId="0" fontId="23" fillId="0" borderId="0"/>
    <xf numFmtId="0" fontId="21" fillId="0" borderId="0"/>
    <xf numFmtId="0" fontId="1" fillId="0" borderId="0">
      <alignment vertical="center"/>
    </xf>
  </cellStyleXfs>
  <cellXfs count="881">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9" fontId="4" fillId="0" borderId="0" xfId="0" applyNumberFormat="1" applyFont="1">
      <alignment vertical="center"/>
    </xf>
    <xf numFmtId="0" fontId="4" fillId="0" borderId="0" xfId="0" applyFont="1" applyAlignme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9" xfId="0" applyFont="1" applyBorder="1" applyAlignment="1">
      <alignment horizontal="center" vertical="center"/>
    </xf>
    <xf numFmtId="0" fontId="4" fillId="0" borderId="0" xfId="0" applyFont="1" applyBorder="1">
      <alignment vertical="center"/>
    </xf>
    <xf numFmtId="0" fontId="4" fillId="0" borderId="12" xfId="0" applyFont="1" applyBorder="1" applyAlignment="1">
      <alignment vertical="center"/>
    </xf>
    <xf numFmtId="0" fontId="4" fillId="0" borderId="0" xfId="0" applyFont="1" applyBorder="1" applyAlignment="1">
      <alignment horizontal="center" vertical="center"/>
    </xf>
    <xf numFmtId="0" fontId="4" fillId="0" borderId="13" xfId="0" applyFont="1" applyBorder="1" applyAlignment="1">
      <alignment vertical="center"/>
    </xf>
    <xf numFmtId="176" fontId="4" fillId="0" borderId="14" xfId="0" applyNumberFormat="1" applyFont="1" applyBorder="1" applyAlignment="1">
      <alignment horizontal="center" vertical="center"/>
    </xf>
    <xf numFmtId="176" fontId="4" fillId="0" borderId="0" xfId="0" applyNumberFormat="1" applyFont="1" applyBorder="1" applyAlignment="1">
      <alignment horizontal="center" vertical="center"/>
    </xf>
    <xf numFmtId="0" fontId="4" fillId="0" borderId="15" xfId="0" applyFont="1" applyBorder="1" applyAlignment="1">
      <alignmen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5" xfId="0" applyFont="1" applyBorder="1">
      <alignment vertical="center"/>
    </xf>
    <xf numFmtId="0" fontId="4" fillId="0" borderId="21" xfId="0" applyFont="1" applyBorder="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10" xfId="0" applyFont="1" applyBorder="1" applyAlignment="1">
      <alignment horizontal="center" vertical="center"/>
    </xf>
    <xf numFmtId="0" fontId="4" fillId="0" borderId="24" xfId="0" applyFont="1" applyBorder="1" applyAlignment="1">
      <alignment vertical="center"/>
    </xf>
    <xf numFmtId="0" fontId="4" fillId="0" borderId="6" xfId="0" applyFont="1" applyBorder="1">
      <alignment vertical="center"/>
    </xf>
    <xf numFmtId="0" fontId="4" fillId="0" borderId="9"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25" xfId="0" applyFont="1" applyBorder="1" applyAlignment="1">
      <alignment vertical="center"/>
    </xf>
    <xf numFmtId="177" fontId="4" fillId="0" borderId="26" xfId="0" applyNumberFormat="1" applyFont="1" applyBorder="1" applyAlignment="1">
      <alignment vertical="center"/>
    </xf>
    <xf numFmtId="0" fontId="4" fillId="0" borderId="11" xfId="0" applyFont="1" applyBorder="1" applyAlignment="1">
      <alignment horizontal="center" vertical="center"/>
    </xf>
    <xf numFmtId="0" fontId="4" fillId="0" borderId="19" xfId="0" applyFont="1" applyBorder="1" applyAlignment="1">
      <alignment vertical="center"/>
    </xf>
    <xf numFmtId="0" fontId="4" fillId="0" borderId="27" xfId="0" applyFont="1" applyBorder="1" applyAlignment="1">
      <alignment vertical="center"/>
    </xf>
    <xf numFmtId="0" fontId="4" fillId="0" borderId="24" xfId="0" applyFont="1" applyBorder="1" applyAlignment="1">
      <alignment horizontal="center" vertical="center"/>
    </xf>
    <xf numFmtId="3" fontId="4" fillId="0" borderId="0" xfId="0" applyNumberFormat="1" applyFont="1">
      <alignment vertical="center"/>
    </xf>
    <xf numFmtId="0" fontId="4" fillId="0" borderId="0" xfId="0" applyFont="1" applyBorder="1" applyAlignment="1">
      <alignment horizontal="distributed" vertical="center"/>
    </xf>
    <xf numFmtId="0" fontId="8" fillId="0" borderId="0" xfId="0" applyFont="1" applyBorder="1" applyAlignment="1">
      <alignment vertical="center"/>
    </xf>
    <xf numFmtId="0" fontId="4" fillId="0" borderId="28" xfId="0" applyFont="1" applyBorder="1">
      <alignment vertical="center"/>
    </xf>
    <xf numFmtId="0" fontId="4" fillId="0" borderId="29" xfId="0" applyFont="1" applyBorder="1">
      <alignment vertical="center"/>
    </xf>
    <xf numFmtId="0" fontId="4" fillId="0" borderId="30" xfId="0" applyFont="1" applyBorder="1" applyAlignment="1">
      <alignment vertical="center"/>
    </xf>
    <xf numFmtId="0" fontId="4" fillId="0" borderId="28" xfId="0" applyFont="1" applyBorder="1" applyAlignment="1">
      <alignment vertical="center"/>
    </xf>
    <xf numFmtId="0" fontId="8" fillId="0" borderId="0" xfId="0" applyFont="1" applyBorder="1">
      <alignment vertical="center"/>
    </xf>
    <xf numFmtId="0" fontId="4" fillId="0" borderId="2" xfId="0" applyFont="1" applyBorder="1" applyAlignment="1">
      <alignment horizontal="right" vertical="center"/>
    </xf>
    <xf numFmtId="0" fontId="4" fillId="0" borderId="31" xfId="0" applyFont="1" applyBorder="1" applyAlignment="1">
      <alignment horizontal="center" vertical="center"/>
    </xf>
    <xf numFmtId="0" fontId="10" fillId="0" borderId="32" xfId="0" applyFont="1" applyBorder="1" applyAlignment="1">
      <alignment horizontal="right" vertical="center"/>
    </xf>
    <xf numFmtId="0" fontId="4" fillId="0" borderId="33" xfId="0" applyFont="1" applyBorder="1" applyAlignment="1">
      <alignment vertical="center"/>
    </xf>
    <xf numFmtId="0" fontId="10" fillId="0" borderId="18" xfId="0" applyFont="1" applyBorder="1" applyAlignment="1">
      <alignment horizontal="right" vertical="center"/>
    </xf>
    <xf numFmtId="0" fontId="4" fillId="0" borderId="7" xfId="0" applyFont="1" applyBorder="1" applyAlignment="1">
      <alignment horizontal="center" vertical="center"/>
    </xf>
    <xf numFmtId="0" fontId="4" fillId="0" borderId="20" xfId="0" applyFont="1" applyBorder="1" applyAlignment="1">
      <alignment vertical="center"/>
    </xf>
    <xf numFmtId="0" fontId="4" fillId="0" borderId="34" xfId="0" applyFont="1" applyBorder="1" applyAlignment="1">
      <alignment vertical="center"/>
    </xf>
    <xf numFmtId="9" fontId="4" fillId="0" borderId="9" xfId="0" applyNumberFormat="1" applyFont="1" applyFill="1" applyBorder="1" applyAlignment="1">
      <alignment horizontal="left" vertical="center"/>
    </xf>
    <xf numFmtId="0" fontId="4" fillId="0" borderId="0" xfId="0" applyFont="1" applyBorder="1" applyAlignment="1">
      <alignment horizontal="right" vertical="center"/>
    </xf>
    <xf numFmtId="0" fontId="9" fillId="0" borderId="0" xfId="0" applyFont="1" applyAlignment="1">
      <alignment horizontal="left" vertical="center"/>
    </xf>
    <xf numFmtId="0" fontId="9" fillId="0" borderId="35" xfId="0" applyFont="1" applyBorder="1" applyAlignment="1">
      <alignment horizontal="left" vertical="center"/>
    </xf>
    <xf numFmtId="0" fontId="9" fillId="0" borderId="0" xfId="0" applyFont="1" applyBorder="1" applyAlignment="1">
      <alignment horizontal="left" vertical="center"/>
    </xf>
    <xf numFmtId="0" fontId="9" fillId="0" borderId="19" xfId="0" applyFont="1" applyBorder="1" applyAlignment="1">
      <alignment horizontal="left" vertical="center"/>
    </xf>
    <xf numFmtId="0" fontId="9" fillId="0" borderId="7" xfId="0" applyFont="1" applyBorder="1" applyAlignment="1">
      <alignment horizontal="left" vertical="center"/>
    </xf>
    <xf numFmtId="0" fontId="13" fillId="0" borderId="0" xfId="0" applyFont="1" applyAlignment="1">
      <alignment horizontal="left" vertical="center"/>
    </xf>
    <xf numFmtId="0" fontId="9" fillId="0" borderId="20" xfId="0" applyFont="1" applyBorder="1" applyAlignment="1">
      <alignment horizontal="left" vertical="center"/>
    </xf>
    <xf numFmtId="0" fontId="9" fillId="0" borderId="9" xfId="0" applyFont="1" applyBorder="1" applyAlignment="1">
      <alignment horizontal="left" vertical="center"/>
    </xf>
    <xf numFmtId="0" fontId="14" fillId="0" borderId="0" xfId="0" applyFont="1" applyAlignment="1">
      <alignment horizontal="left" vertical="center"/>
    </xf>
    <xf numFmtId="0" fontId="16" fillId="0" borderId="0" xfId="0" applyFont="1" applyAlignment="1">
      <alignment horizontal="left" vertical="center"/>
    </xf>
    <xf numFmtId="0" fontId="9" fillId="0" borderId="29" xfId="0" applyFont="1" applyBorder="1" applyAlignment="1">
      <alignment horizontal="left" vertical="center"/>
    </xf>
    <xf numFmtId="0" fontId="9" fillId="0" borderId="28" xfId="0" applyFont="1" applyBorder="1" applyAlignment="1">
      <alignment horizontal="left" vertical="center"/>
    </xf>
    <xf numFmtId="0" fontId="13" fillId="0" borderId="20" xfId="0" applyFont="1" applyBorder="1" applyAlignment="1">
      <alignment horizontal="left" vertical="center"/>
    </xf>
    <xf numFmtId="0" fontId="13" fillId="0" borderId="9" xfId="0" applyFont="1" applyBorder="1" applyAlignment="1">
      <alignment horizontal="left" vertical="center"/>
    </xf>
    <xf numFmtId="0" fontId="13" fillId="0" borderId="35" xfId="0" applyFont="1" applyBorder="1" applyAlignment="1">
      <alignment horizontal="left" vertical="center"/>
    </xf>
    <xf numFmtId="0" fontId="9" fillId="0" borderId="33" xfId="0" applyFont="1" applyBorder="1" applyAlignment="1">
      <alignment horizontal="left" vertical="center"/>
    </xf>
    <xf numFmtId="0" fontId="7" fillId="0" borderId="7" xfId="0" applyFont="1" applyBorder="1" applyAlignment="1">
      <alignment horizontal="left" vertical="center"/>
    </xf>
    <xf numFmtId="38" fontId="4" fillId="0" borderId="0" xfId="6" quotePrefix="1" applyFont="1" applyAlignment="1">
      <alignment horizontal="right" vertical="center"/>
    </xf>
    <xf numFmtId="0" fontId="22" fillId="0" borderId="0" xfId="0" applyFont="1">
      <alignment vertical="center"/>
    </xf>
    <xf numFmtId="0" fontId="4" fillId="0" borderId="9"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23" fillId="0" borderId="30" xfId="7" quotePrefix="1" applyBorder="1" applyAlignment="1"/>
    <xf numFmtId="0" fontId="23" fillId="0" borderId="2" xfId="7" quotePrefix="1" applyBorder="1" applyAlignment="1">
      <alignment horizontal="center"/>
    </xf>
    <xf numFmtId="0" fontId="23" fillId="0" borderId="2" xfId="7" applyBorder="1" applyAlignment="1">
      <alignment horizontal="center"/>
    </xf>
    <xf numFmtId="0" fontId="23" fillId="0" borderId="31" xfId="7" applyBorder="1" applyAlignment="1">
      <alignment horizontal="center"/>
    </xf>
    <xf numFmtId="0" fontId="23" fillId="0" borderId="0" xfId="7"/>
    <xf numFmtId="0" fontId="27" fillId="0" borderId="0" xfId="7" applyFont="1"/>
    <xf numFmtId="0" fontId="23" fillId="0" borderId="0" xfId="7" quotePrefix="1" applyAlignment="1">
      <alignment horizontal="left"/>
    </xf>
    <xf numFmtId="0" fontId="23" fillId="2" borderId="36" xfId="7" applyFill="1" applyBorder="1" applyAlignment="1">
      <alignment horizontal="center"/>
    </xf>
    <xf numFmtId="181" fontId="23" fillId="2" borderId="37" xfId="7" applyNumberFormat="1" applyFill="1" applyBorder="1" applyAlignment="1">
      <alignment horizontal="center"/>
    </xf>
    <xf numFmtId="0" fontId="23" fillId="2" borderId="38" xfId="7" applyFill="1" applyBorder="1" applyAlignment="1">
      <alignment horizontal="center"/>
    </xf>
    <xf numFmtId="2" fontId="23" fillId="2" borderId="39" xfId="7" applyNumberFormat="1" applyFill="1" applyBorder="1" applyAlignment="1">
      <alignment horizontal="center"/>
    </xf>
    <xf numFmtId="183" fontId="23" fillId="4" borderId="29" xfId="7" applyNumberFormat="1" applyFill="1" applyBorder="1" applyAlignment="1">
      <alignment horizontal="center"/>
    </xf>
    <xf numFmtId="183" fontId="23" fillId="4" borderId="18" xfId="7" applyNumberFormat="1" applyFill="1" applyBorder="1" applyAlignment="1">
      <alignment horizontal="center"/>
    </xf>
    <xf numFmtId="2" fontId="23" fillId="2" borderId="40" xfId="7" applyNumberFormat="1" applyFill="1" applyBorder="1" applyAlignment="1">
      <alignment horizontal="center"/>
    </xf>
    <xf numFmtId="183" fontId="23" fillId="4" borderId="31" xfId="7" applyNumberFormat="1" applyFill="1" applyBorder="1" applyAlignment="1">
      <alignment horizontal="center"/>
    </xf>
    <xf numFmtId="183" fontId="23" fillId="4" borderId="3" xfId="7" applyNumberFormat="1" applyFill="1" applyBorder="1" applyAlignment="1">
      <alignment horizontal="center"/>
    </xf>
    <xf numFmtId="183" fontId="23" fillId="0" borderId="3" xfId="7" applyNumberFormat="1" applyFont="1" applyFill="1" applyBorder="1" applyAlignment="1">
      <alignment horizontal="center"/>
    </xf>
    <xf numFmtId="182" fontId="27" fillId="0" borderId="0" xfId="7" applyNumberFormat="1" applyFont="1" applyAlignment="1">
      <alignment horizontal="center"/>
    </xf>
    <xf numFmtId="0" fontId="23" fillId="0" borderId="0" xfId="7" applyAlignment="1">
      <alignment horizontal="right" vertical="center"/>
    </xf>
    <xf numFmtId="0" fontId="23" fillId="4" borderId="3" xfId="7" applyFill="1" applyBorder="1"/>
    <xf numFmtId="0" fontId="23" fillId="0" borderId="0" xfId="7" applyAlignment="1">
      <alignment vertical="center"/>
    </xf>
    <xf numFmtId="0" fontId="23" fillId="2" borderId="3" xfId="7" applyFill="1" applyBorder="1" applyAlignment="1">
      <alignment horizontal="center"/>
    </xf>
    <xf numFmtId="181" fontId="23" fillId="2" borderId="3" xfId="7" applyNumberFormat="1" applyFill="1" applyBorder="1" applyAlignment="1">
      <alignment horizontal="center"/>
    </xf>
    <xf numFmtId="0" fontId="23" fillId="2" borderId="30" xfId="7" applyFill="1" applyBorder="1" applyAlignment="1">
      <alignment horizontal="center"/>
    </xf>
    <xf numFmtId="0" fontId="23" fillId="2" borderId="41" xfId="7" applyFill="1" applyBorder="1" applyAlignment="1">
      <alignment horizontal="center"/>
    </xf>
    <xf numFmtId="0" fontId="23" fillId="2" borderId="31" xfId="7" applyFill="1" applyBorder="1" applyAlignment="1">
      <alignment horizontal="center"/>
    </xf>
    <xf numFmtId="2" fontId="23" fillId="2" borderId="3" xfId="7" applyNumberFormat="1" applyFill="1" applyBorder="1" applyAlignment="1">
      <alignment horizontal="center"/>
    </xf>
    <xf numFmtId="0" fontId="23" fillId="0" borderId="32" xfId="7" applyBorder="1" applyAlignment="1">
      <alignment horizontal="center"/>
    </xf>
    <xf numFmtId="179" fontId="23" fillId="0" borderId="31" xfId="7" applyNumberFormat="1" applyBorder="1" applyAlignment="1">
      <alignment horizontal="center"/>
    </xf>
    <xf numFmtId="0" fontId="23" fillId="0" borderId="3" xfId="7" applyBorder="1" applyAlignment="1">
      <alignment horizontal="center"/>
    </xf>
    <xf numFmtId="2" fontId="23" fillId="2" borderId="17" xfId="7" applyNumberFormat="1" applyFill="1" applyBorder="1" applyAlignment="1">
      <alignment horizontal="center"/>
    </xf>
    <xf numFmtId="2" fontId="23" fillId="2" borderId="41" xfId="7" applyNumberFormat="1" applyFill="1" applyBorder="1" applyAlignment="1">
      <alignment horizontal="center"/>
    </xf>
    <xf numFmtId="0" fontId="26" fillId="0" borderId="42" xfId="7" applyFont="1" applyBorder="1" applyAlignment="1">
      <alignment horizontal="center"/>
    </xf>
    <xf numFmtId="2" fontId="23" fillId="2" borderId="18" xfId="7" applyNumberFormat="1" applyFill="1" applyBorder="1" applyAlignment="1">
      <alignment horizontal="center"/>
    </xf>
    <xf numFmtId="0" fontId="23" fillId="0" borderId="18" xfId="7" applyBorder="1" applyAlignment="1">
      <alignment horizontal="center"/>
    </xf>
    <xf numFmtId="0" fontId="4" fillId="0" borderId="5" xfId="0" applyFont="1" applyBorder="1" applyAlignment="1">
      <alignment horizontal="center" vertical="center" wrapText="1"/>
    </xf>
    <xf numFmtId="183" fontId="4" fillId="0" borderId="3" xfId="0" applyNumberFormat="1" applyFont="1" applyBorder="1" applyAlignment="1">
      <alignment horizontal="center" vertical="center"/>
    </xf>
    <xf numFmtId="182" fontId="4" fillId="0" borderId="3" xfId="6" applyNumberFormat="1" applyFont="1" applyBorder="1" applyAlignment="1">
      <alignment vertical="center" shrinkToFit="1"/>
    </xf>
    <xf numFmtId="0" fontId="4" fillId="0" borderId="31" xfId="0" applyFont="1" applyBorder="1" applyAlignment="1">
      <alignment vertical="center"/>
    </xf>
    <xf numFmtId="0" fontId="4" fillId="0" borderId="0" xfId="0" applyFont="1" applyBorder="1" applyAlignment="1">
      <alignment horizontal="left" vertical="center"/>
    </xf>
    <xf numFmtId="0" fontId="4" fillId="0" borderId="9" xfId="0" applyFont="1" applyBorder="1" applyAlignment="1">
      <alignment horizontal="right" vertical="center"/>
    </xf>
    <xf numFmtId="0" fontId="4" fillId="0" borderId="7" xfId="0" applyFont="1" applyBorder="1" applyAlignment="1">
      <alignment horizontal="right" vertical="center"/>
    </xf>
    <xf numFmtId="0" fontId="4" fillId="0" borderId="2" xfId="0" applyFont="1" applyBorder="1" applyAlignment="1">
      <alignment horizontal="left" vertical="center"/>
    </xf>
    <xf numFmtId="0" fontId="4" fillId="0" borderId="32"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horizontal="left" vertical="center"/>
    </xf>
    <xf numFmtId="0" fontId="4" fillId="0" borderId="20" xfId="0" applyFont="1" applyBorder="1">
      <alignment vertical="center"/>
    </xf>
    <xf numFmtId="0" fontId="29" fillId="0" borderId="17" xfId="0" applyFont="1" applyBorder="1" applyAlignment="1">
      <alignment horizontal="center" vertical="center"/>
    </xf>
    <xf numFmtId="0" fontId="29" fillId="0" borderId="32" xfId="0" applyFont="1" applyBorder="1" applyAlignment="1">
      <alignment horizontal="right" vertical="center"/>
    </xf>
    <xf numFmtId="0" fontId="8" fillId="0" borderId="32" xfId="0" applyFont="1" applyBorder="1">
      <alignment vertical="center"/>
    </xf>
    <xf numFmtId="0" fontId="29" fillId="0" borderId="18" xfId="0" applyFont="1" applyBorder="1" applyAlignment="1">
      <alignment horizontal="right" vertical="center"/>
    </xf>
    <xf numFmtId="0" fontId="8" fillId="0" borderId="18" xfId="0" applyFont="1" applyBorder="1">
      <alignment vertical="center"/>
    </xf>
    <xf numFmtId="0" fontId="8" fillId="0" borderId="9" xfId="0" applyFont="1" applyBorder="1">
      <alignment vertical="center"/>
    </xf>
    <xf numFmtId="0" fontId="4" fillId="0" borderId="30" xfId="0" applyFont="1" applyBorder="1" applyAlignment="1">
      <alignment horizontal="center" vertical="center"/>
    </xf>
    <xf numFmtId="0" fontId="4" fillId="0" borderId="35" xfId="0" applyFont="1" applyBorder="1" applyAlignment="1">
      <alignment vertical="center"/>
    </xf>
    <xf numFmtId="0" fontId="4" fillId="0" borderId="0" xfId="0" applyFont="1" applyBorder="1" applyAlignment="1">
      <alignment horizontal="center" vertical="center" textRotation="255"/>
    </xf>
    <xf numFmtId="0" fontId="4" fillId="0" borderId="28" xfId="0" applyFont="1" applyBorder="1" applyAlignment="1">
      <alignment horizontal="center" vertical="center"/>
    </xf>
    <xf numFmtId="49" fontId="4" fillId="0" borderId="7" xfId="6" applyNumberFormat="1" applyFont="1" applyBorder="1" applyAlignment="1">
      <alignment horizontal="right" vertical="center"/>
    </xf>
    <xf numFmtId="0" fontId="10" fillId="0" borderId="0" xfId="0" applyFont="1" applyBorder="1" applyAlignment="1">
      <alignment horizontal="center" vertical="center"/>
    </xf>
    <xf numFmtId="0" fontId="8" fillId="0" borderId="0" xfId="0" applyFont="1">
      <alignment vertical="center"/>
    </xf>
    <xf numFmtId="0" fontId="4" fillId="0" borderId="19" xfId="0" applyFont="1" applyBorder="1" applyAlignment="1">
      <alignment horizontal="right" vertical="center"/>
    </xf>
    <xf numFmtId="0" fontId="4" fillId="0" borderId="31" xfId="0" applyFont="1" applyBorder="1" applyAlignment="1">
      <alignment horizontal="left" vertical="center" indent="1"/>
    </xf>
    <xf numFmtId="0" fontId="4" fillId="0" borderId="20" xfId="0" applyFont="1" applyBorder="1" applyAlignment="1">
      <alignment horizontal="right" vertical="center"/>
    </xf>
    <xf numFmtId="0" fontId="4" fillId="0" borderId="31" xfId="0" applyFont="1" applyBorder="1">
      <alignment vertical="center"/>
    </xf>
    <xf numFmtId="0" fontId="10" fillId="0" borderId="32" xfId="0" applyFont="1" applyBorder="1">
      <alignment vertical="center"/>
    </xf>
    <xf numFmtId="0" fontId="10" fillId="0" borderId="0" xfId="0" applyFont="1" applyBorder="1">
      <alignment vertical="center"/>
    </xf>
    <xf numFmtId="0" fontId="10" fillId="0" borderId="33" xfId="0" applyFont="1" applyBorder="1">
      <alignment vertical="center"/>
    </xf>
    <xf numFmtId="0" fontId="10" fillId="0" borderId="18" xfId="0" applyFont="1" applyBorder="1">
      <alignment vertical="center"/>
    </xf>
    <xf numFmtId="0" fontId="10" fillId="0" borderId="9" xfId="0" applyFont="1" applyBorder="1">
      <alignment vertical="center"/>
    </xf>
    <xf numFmtId="0" fontId="4" fillId="0" borderId="26" xfId="0" applyFont="1" applyBorder="1" applyAlignment="1">
      <alignment vertical="center"/>
    </xf>
    <xf numFmtId="0" fontId="4" fillId="0" borderId="0" xfId="0" applyFont="1" applyBorder="1" applyAlignment="1">
      <alignment vertical="center" wrapText="1"/>
    </xf>
    <xf numFmtId="49" fontId="10" fillId="0" borderId="9" xfId="0" applyNumberFormat="1" applyFont="1" applyBorder="1" applyAlignment="1">
      <alignment horizontal="left" vertical="center"/>
    </xf>
    <xf numFmtId="0" fontId="10" fillId="0" borderId="9" xfId="0" applyFont="1" applyBorder="1" applyAlignment="1">
      <alignment vertical="center"/>
    </xf>
    <xf numFmtId="49" fontId="4" fillId="0" borderId="7" xfId="6" applyNumberFormat="1" applyFont="1" applyBorder="1" applyAlignment="1">
      <alignment horizontal="left" vertical="center"/>
    </xf>
    <xf numFmtId="0" fontId="8" fillId="0" borderId="2" xfId="0" applyFont="1" applyBorder="1">
      <alignment vertical="center"/>
    </xf>
    <xf numFmtId="0" fontId="8" fillId="0" borderId="7" xfId="0" applyFont="1" applyBorder="1">
      <alignment vertical="center"/>
    </xf>
    <xf numFmtId="49" fontId="10" fillId="0" borderId="29" xfId="0" applyNumberFormat="1" applyFont="1" applyBorder="1" applyAlignment="1">
      <alignment horizontal="right" vertical="center"/>
    </xf>
    <xf numFmtId="0" fontId="8" fillId="0" borderId="0" xfId="0" applyFont="1" applyAlignment="1">
      <alignment horizontal="center" vertical="center"/>
    </xf>
    <xf numFmtId="0" fontId="22" fillId="0" borderId="7" xfId="0" applyFont="1" applyBorder="1">
      <alignment vertical="center"/>
    </xf>
    <xf numFmtId="0" fontId="22" fillId="0" borderId="7" xfId="0" applyFont="1" applyBorder="1" applyAlignment="1">
      <alignment vertical="center"/>
    </xf>
    <xf numFmtId="0" fontId="22" fillId="0" borderId="11" xfId="0" applyFont="1" applyBorder="1" applyAlignment="1">
      <alignment horizontal="center" vertical="center"/>
    </xf>
    <xf numFmtId="0" fontId="22" fillId="0" borderId="16" xfId="0" applyFont="1" applyBorder="1" applyAlignment="1">
      <alignment vertical="center"/>
    </xf>
    <xf numFmtId="0" fontId="22" fillId="0" borderId="9" xfId="0" applyFont="1" applyBorder="1">
      <alignment vertical="center"/>
    </xf>
    <xf numFmtId="0" fontId="22" fillId="0" borderId="9" xfId="0" applyFont="1" applyBorder="1" applyAlignment="1">
      <alignment horizontal="center" vertical="center"/>
    </xf>
    <xf numFmtId="0" fontId="22" fillId="0" borderId="9" xfId="0" applyFont="1" applyBorder="1" applyAlignment="1">
      <alignment vertical="center"/>
    </xf>
    <xf numFmtId="0" fontId="22" fillId="0" borderId="11" xfId="0" applyFont="1" applyBorder="1" applyAlignment="1">
      <alignment vertical="center"/>
    </xf>
    <xf numFmtId="177" fontId="7" fillId="0" borderId="23" xfId="0" applyNumberFormat="1" applyFont="1" applyBorder="1">
      <alignment vertical="center"/>
    </xf>
    <xf numFmtId="177" fontId="9" fillId="0" borderId="23" xfId="0" applyNumberFormat="1" applyFont="1" applyBorder="1">
      <alignment vertical="center"/>
    </xf>
    <xf numFmtId="0" fontId="8" fillId="0" borderId="0" xfId="0" applyFont="1" applyAlignment="1">
      <alignment vertical="center"/>
    </xf>
    <xf numFmtId="0" fontId="8" fillId="0" borderId="33" xfId="0" applyFont="1" applyBorder="1">
      <alignment vertical="center"/>
    </xf>
    <xf numFmtId="0" fontId="10" fillId="0" borderId="32" xfId="0" applyFont="1" applyBorder="1" applyAlignment="1">
      <alignment vertical="center"/>
    </xf>
    <xf numFmtId="0" fontId="10" fillId="0" borderId="18" xfId="0" applyFont="1" applyBorder="1" applyAlignment="1">
      <alignment vertical="center"/>
    </xf>
    <xf numFmtId="0" fontId="13" fillId="0" borderId="0" xfId="0" applyFont="1" applyBorder="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35" fillId="0" borderId="0" xfId="0" applyFont="1" applyAlignment="1">
      <alignment vertical="center"/>
    </xf>
    <xf numFmtId="0" fontId="9" fillId="0" borderId="0" xfId="0" applyFont="1" applyBorder="1" applyAlignment="1">
      <alignment vertical="center" shrinkToFit="1"/>
    </xf>
    <xf numFmtId="0" fontId="13" fillId="0" borderId="0" xfId="0" applyFont="1" applyBorder="1" applyAlignment="1">
      <alignment vertical="center"/>
    </xf>
    <xf numFmtId="177" fontId="4" fillId="0" borderId="0" xfId="0" applyNumberFormat="1" applyFont="1" applyBorder="1" applyAlignment="1">
      <alignment horizontal="center" vertical="center"/>
    </xf>
    <xf numFmtId="0" fontId="4" fillId="0" borderId="2" xfId="0" applyNumberFormat="1" applyFont="1" applyBorder="1" applyAlignment="1">
      <alignment horizontal="center" vertical="center"/>
    </xf>
    <xf numFmtId="4" fontId="7" fillId="0" borderId="3" xfId="0" applyNumberFormat="1" applyFont="1" applyBorder="1" applyAlignment="1">
      <alignment horizontal="center" vertical="center" shrinkToFit="1"/>
    </xf>
    <xf numFmtId="0" fontId="10" fillId="0" borderId="0" xfId="0" applyFont="1" applyAlignment="1">
      <alignment vertical="center"/>
    </xf>
    <xf numFmtId="0" fontId="37" fillId="0" borderId="0" xfId="0" applyFont="1" applyAlignment="1">
      <alignment vertical="center"/>
    </xf>
    <xf numFmtId="181" fontId="8" fillId="0" borderId="0" xfId="0" applyNumberFormat="1" applyFont="1">
      <alignment vertical="center"/>
    </xf>
    <xf numFmtId="0" fontId="4" fillId="5" borderId="3" xfId="0" applyFont="1" applyFill="1" applyBorder="1" applyAlignment="1">
      <alignment horizontal="center" vertical="center"/>
    </xf>
    <xf numFmtId="0" fontId="4" fillId="5" borderId="30" xfId="0" applyNumberFormat="1" applyFont="1" applyFill="1" applyBorder="1" applyAlignment="1">
      <alignment horizontal="right" vertical="center"/>
    </xf>
    <xf numFmtId="185" fontId="4" fillId="5" borderId="2" xfId="0" applyNumberFormat="1" applyFont="1" applyFill="1" applyBorder="1" applyAlignment="1">
      <alignment horizontal="left" vertical="center"/>
    </xf>
    <xf numFmtId="0" fontId="4" fillId="5" borderId="2" xfId="0" applyNumberFormat="1" applyFont="1" applyFill="1" applyBorder="1" applyAlignment="1">
      <alignment horizontal="right" vertical="center"/>
    </xf>
    <xf numFmtId="183" fontId="4" fillId="5" borderId="3" xfId="0" applyNumberFormat="1" applyFont="1" applyFill="1" applyBorder="1" applyAlignment="1">
      <alignment horizontal="center" vertical="center"/>
    </xf>
    <xf numFmtId="0" fontId="4" fillId="0" borderId="0" xfId="0" applyFont="1" applyAlignment="1">
      <alignment horizontal="right" vertical="center"/>
    </xf>
    <xf numFmtId="49" fontId="4" fillId="0" borderId="0" xfId="0" applyNumberFormat="1" applyFont="1" applyAlignment="1">
      <alignment horizontal="center" vertical="center"/>
    </xf>
    <xf numFmtId="0" fontId="29" fillId="0" borderId="0" xfId="0" applyFont="1" applyAlignment="1">
      <alignment horizontal="right" vertical="center" wrapText="1"/>
    </xf>
    <xf numFmtId="0" fontId="29" fillId="0" borderId="0" xfId="0" applyFont="1" applyAlignment="1">
      <alignment horizontal="center" vertical="center" wrapText="1"/>
    </xf>
    <xf numFmtId="0" fontId="4" fillId="5" borderId="43" xfId="0" applyNumberFormat="1" applyFont="1" applyFill="1" applyBorder="1" applyAlignment="1">
      <alignment horizontal="center" vertical="center"/>
    </xf>
    <xf numFmtId="184" fontId="4" fillId="0" borderId="2" xfId="0" applyNumberFormat="1" applyFont="1" applyBorder="1" applyAlignment="1">
      <alignment horizontal="center" vertical="center"/>
    </xf>
    <xf numFmtId="0" fontId="4" fillId="5" borderId="31" xfId="0" applyNumberFormat="1" applyFont="1" applyFill="1" applyBorder="1" applyAlignment="1">
      <alignment horizontal="center" vertical="center"/>
    </xf>
    <xf numFmtId="0" fontId="4" fillId="0" borderId="13" xfId="0" applyFont="1" applyBorder="1" applyAlignment="1">
      <alignment horizontal="center" vertical="center" shrinkToFit="1"/>
    </xf>
    <xf numFmtId="0" fontId="3" fillId="0" borderId="0" xfId="0" applyFont="1" applyBorder="1" applyAlignment="1">
      <alignment horizontal="center" vertical="center"/>
    </xf>
    <xf numFmtId="0" fontId="4" fillId="0" borderId="13" xfId="0" applyFont="1" applyBorder="1" applyAlignment="1">
      <alignment vertical="center" shrinkToFit="1"/>
    </xf>
    <xf numFmtId="186" fontId="4" fillId="0" borderId="13" xfId="0" applyNumberFormat="1" applyFont="1" applyBorder="1" applyAlignment="1">
      <alignment vertical="center" shrinkToFit="1"/>
    </xf>
    <xf numFmtId="187" fontId="4" fillId="0" borderId="13" xfId="0" applyNumberFormat="1" applyFont="1" applyBorder="1" applyAlignment="1">
      <alignment vertical="center" shrinkToFit="1"/>
    </xf>
    <xf numFmtId="185" fontId="4" fillId="0" borderId="7" xfId="0" applyNumberFormat="1" applyFont="1" applyBorder="1" applyAlignment="1">
      <alignment horizontal="left" vertical="center"/>
    </xf>
    <xf numFmtId="0" fontId="4" fillId="0" borderId="7" xfId="0" applyNumberFormat="1" applyFont="1" applyBorder="1" applyAlignment="1">
      <alignment horizontal="center" vertical="center"/>
    </xf>
    <xf numFmtId="0" fontId="4" fillId="0" borderId="7" xfId="0" applyNumberFormat="1" applyFont="1" applyBorder="1" applyAlignment="1">
      <alignment horizontal="right" vertical="center"/>
    </xf>
    <xf numFmtId="4" fontId="7" fillId="0" borderId="28" xfId="0" applyNumberFormat="1" applyFont="1" applyBorder="1" applyAlignment="1">
      <alignment horizontal="center" vertical="center" shrinkToFit="1"/>
    </xf>
    <xf numFmtId="0" fontId="8" fillId="0" borderId="6" xfId="0" applyFont="1" applyBorder="1">
      <alignment vertical="center"/>
    </xf>
    <xf numFmtId="0" fontId="4" fillId="0" borderId="6" xfId="0" applyFont="1" applyBorder="1" applyAlignment="1">
      <alignment horizontal="right" vertical="center"/>
    </xf>
    <xf numFmtId="0" fontId="4" fillId="0" borderId="13" xfId="0" applyFont="1" applyBorder="1" applyAlignment="1">
      <alignment horizontal="center" vertical="center"/>
    </xf>
    <xf numFmtId="188" fontId="4" fillId="0" borderId="13" xfId="0" applyNumberFormat="1" applyFont="1" applyBorder="1" applyAlignment="1">
      <alignment vertical="center" shrinkToFit="1"/>
    </xf>
    <xf numFmtId="189" fontId="4" fillId="0" borderId="13" xfId="0" applyNumberFormat="1" applyFont="1" applyBorder="1" applyAlignment="1">
      <alignment vertical="center" shrinkToFit="1"/>
    </xf>
    <xf numFmtId="190" fontId="7" fillId="0" borderId="28" xfId="0" applyNumberFormat="1" applyFont="1" applyBorder="1" applyAlignment="1">
      <alignment horizontal="center" vertical="center" shrinkToFit="1"/>
    </xf>
    <xf numFmtId="185" fontId="4" fillId="0" borderId="0" xfId="0" applyNumberFormat="1" applyFont="1" applyBorder="1" applyAlignment="1">
      <alignment horizontal="left" vertical="center"/>
    </xf>
    <xf numFmtId="0" fontId="4" fillId="0" borderId="0" xfId="0" applyNumberFormat="1" applyFont="1" applyBorder="1" applyAlignment="1">
      <alignment horizontal="center" vertical="center"/>
    </xf>
    <xf numFmtId="0" fontId="4" fillId="0" borderId="0" xfId="0" applyNumberFormat="1" applyFont="1" applyBorder="1" applyAlignment="1">
      <alignment horizontal="right" vertical="center"/>
    </xf>
    <xf numFmtId="4" fontId="7" fillId="0" borderId="33" xfId="0" applyNumberFormat="1" applyFont="1" applyBorder="1" applyAlignment="1">
      <alignment horizontal="center" vertical="center" shrinkToFit="1"/>
    </xf>
    <xf numFmtId="185" fontId="4" fillId="0" borderId="15" xfId="0" applyNumberFormat="1" applyFont="1" applyBorder="1" applyAlignment="1">
      <alignment horizontal="left" vertical="center"/>
    </xf>
    <xf numFmtId="0" fontId="4" fillId="0" borderId="15" xfId="0" applyNumberFormat="1" applyFont="1" applyBorder="1" applyAlignment="1">
      <alignment horizontal="center" vertical="center"/>
    </xf>
    <xf numFmtId="0" fontId="4" fillId="0" borderId="15" xfId="0" applyNumberFormat="1" applyFont="1" applyBorder="1" applyAlignment="1">
      <alignment horizontal="right" vertical="center"/>
    </xf>
    <xf numFmtId="4" fontId="7" fillId="0" borderId="44" xfId="0" applyNumberFormat="1" applyFont="1" applyBorder="1" applyAlignment="1">
      <alignment horizontal="center" vertical="center" shrinkToFit="1"/>
    </xf>
    <xf numFmtId="0" fontId="4" fillId="0" borderId="0" xfId="0" applyFont="1" applyFill="1" applyBorder="1" applyAlignment="1">
      <alignment vertical="center"/>
    </xf>
    <xf numFmtId="0" fontId="4" fillId="0" borderId="0" xfId="0" applyFont="1" applyBorder="1" applyAlignment="1">
      <alignment horizontal="center" vertical="center" shrinkToFit="1"/>
    </xf>
    <xf numFmtId="0" fontId="0" fillId="0" borderId="0" xfId="0" applyAlignment="1">
      <alignment horizontal="center" vertical="center"/>
    </xf>
    <xf numFmtId="0" fontId="4" fillId="0" borderId="0" xfId="0" applyNumberFormat="1" applyFont="1" applyAlignment="1">
      <alignment horizontal="center" vertical="center"/>
    </xf>
    <xf numFmtId="0" fontId="32" fillId="0" borderId="0" xfId="0" applyFont="1" applyAlignment="1">
      <alignment vertical="center"/>
    </xf>
    <xf numFmtId="0" fontId="4" fillId="0" borderId="35" xfId="0" applyFont="1" applyBorder="1" applyAlignment="1">
      <alignment horizontal="center" vertical="center"/>
    </xf>
    <xf numFmtId="0" fontId="4" fillId="0" borderId="7" xfId="0" applyFont="1" applyBorder="1" applyAlignment="1">
      <alignment horizontal="center"/>
    </xf>
    <xf numFmtId="0" fontId="4" fillId="0" borderId="7" xfId="0" applyFont="1" applyBorder="1" applyAlignment="1">
      <alignment horizontal="left"/>
    </xf>
    <xf numFmtId="49" fontId="4" fillId="0" borderId="0" xfId="0" quotePrefix="1" applyNumberFormat="1" applyFont="1" applyAlignment="1">
      <alignment horizontal="center" vertical="center"/>
    </xf>
    <xf numFmtId="0" fontId="15" fillId="0" borderId="6" xfId="0" applyFont="1" applyBorder="1" applyAlignment="1"/>
    <xf numFmtId="0" fontId="32" fillId="0" borderId="6" xfId="0" applyFont="1" applyBorder="1" applyAlignment="1">
      <alignment horizontal="right" vertical="top"/>
    </xf>
    <xf numFmtId="0" fontId="9" fillId="0" borderId="7" xfId="0" applyFont="1" applyBorder="1" applyAlignment="1">
      <alignment vertical="center" shrinkToFit="1"/>
    </xf>
    <xf numFmtId="0" fontId="13" fillId="0" borderId="19" xfId="0" applyFont="1" applyBorder="1" applyAlignment="1">
      <alignment horizontal="left" vertical="center"/>
    </xf>
    <xf numFmtId="0" fontId="13" fillId="0" borderId="7" xfId="0" applyFont="1" applyBorder="1" applyAlignment="1">
      <alignment horizontal="left" vertical="center"/>
    </xf>
    <xf numFmtId="0" fontId="16" fillId="0" borderId="7" xfId="0" applyFont="1" applyBorder="1" applyAlignment="1">
      <alignment vertical="center"/>
    </xf>
    <xf numFmtId="0" fontId="16" fillId="0" borderId="7" xfId="0" applyFont="1" applyBorder="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9" fillId="0" borderId="0" xfId="0" applyFont="1" applyAlignment="1">
      <alignment vertical="center"/>
    </xf>
    <xf numFmtId="0" fontId="16" fillId="0" borderId="0" xfId="0" applyFont="1" applyAlignment="1">
      <alignment horizontal="right" vertical="center"/>
    </xf>
    <xf numFmtId="0" fontId="16" fillId="0" borderId="0" xfId="0" applyFont="1" applyAlignment="1">
      <alignment vertical="center"/>
    </xf>
    <xf numFmtId="0" fontId="10" fillId="0" borderId="0" xfId="0" applyFont="1" applyAlignment="1">
      <alignment horizontal="left" vertical="center"/>
    </xf>
    <xf numFmtId="0" fontId="16" fillId="0" borderId="7" xfId="0" applyFont="1" applyBorder="1" applyAlignment="1">
      <alignment horizontal="center" vertical="center" shrinkToFit="1"/>
    </xf>
    <xf numFmtId="0" fontId="16" fillId="0" borderId="7" xfId="0" applyFont="1" applyBorder="1" applyAlignment="1">
      <alignment vertical="center" shrinkToFit="1"/>
    </xf>
    <xf numFmtId="0" fontId="9" fillId="0" borderId="28" xfId="0" applyFont="1" applyBorder="1" applyAlignment="1">
      <alignment vertical="center" shrinkToFit="1"/>
    </xf>
    <xf numFmtId="0" fontId="9" fillId="0" borderId="45"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0" xfId="0" applyFont="1" applyBorder="1" applyAlignment="1">
      <alignment horizontal="center" vertical="center" shrinkToFit="1"/>
    </xf>
    <xf numFmtId="0" fontId="16" fillId="0" borderId="46" xfId="0" applyFont="1" applyBorder="1" applyAlignment="1">
      <alignment horizontal="center" vertical="center" shrinkToFit="1"/>
    </xf>
    <xf numFmtId="0" fontId="16" fillId="0" borderId="0" xfId="0" applyFont="1" applyBorder="1" applyAlignment="1">
      <alignment horizontal="right" vertical="center" shrinkToFit="1"/>
    </xf>
    <xf numFmtId="0" fontId="16" fillId="0" borderId="33" xfId="0" applyFont="1" applyBorder="1" applyAlignment="1">
      <alignment vertical="center" shrinkToFit="1"/>
    </xf>
    <xf numFmtId="0" fontId="16" fillId="0" borderId="47" xfId="0" applyFont="1" applyBorder="1" applyAlignment="1">
      <alignment horizontal="center" vertical="center" shrinkToFit="1"/>
    </xf>
    <xf numFmtId="0" fontId="16" fillId="0" borderId="47" xfId="0" applyFont="1" applyBorder="1" applyAlignment="1">
      <alignment vertical="center" shrinkToFit="1"/>
    </xf>
    <xf numFmtId="0" fontId="9" fillId="0" borderId="47" xfId="0" applyFont="1" applyBorder="1" applyAlignment="1">
      <alignment vertical="center" shrinkToFit="1"/>
    </xf>
    <xf numFmtId="0" fontId="9" fillId="0" borderId="48" xfId="0" applyFont="1" applyBorder="1" applyAlignment="1">
      <alignment vertical="center" shrinkToFit="1"/>
    </xf>
    <xf numFmtId="0" fontId="9" fillId="0" borderId="45" xfId="0" applyFont="1" applyBorder="1" applyAlignment="1">
      <alignment vertical="center" shrinkToFit="1"/>
    </xf>
    <xf numFmtId="0" fontId="9" fillId="0" borderId="49" xfId="0" applyFont="1" applyBorder="1" applyAlignment="1">
      <alignment horizontal="left" vertical="center" shrinkToFit="1"/>
    </xf>
    <xf numFmtId="0" fontId="9" fillId="0" borderId="46" xfId="0" applyFont="1" applyBorder="1" applyAlignment="1">
      <alignment horizontal="left" vertical="center" shrinkToFit="1"/>
    </xf>
    <xf numFmtId="0" fontId="9" fillId="0" borderId="46" xfId="0" applyFont="1" applyBorder="1" applyAlignment="1">
      <alignment vertical="center" shrinkToFit="1"/>
    </xf>
    <xf numFmtId="0" fontId="9" fillId="0" borderId="46" xfId="0" applyFont="1" applyBorder="1" applyAlignment="1">
      <alignment horizontal="center" vertical="center" shrinkToFit="1"/>
    </xf>
    <xf numFmtId="0" fontId="16" fillId="0" borderId="50" xfId="0" applyFont="1" applyBorder="1" applyAlignment="1">
      <alignment horizontal="right" vertical="center" shrinkToFit="1"/>
    </xf>
    <xf numFmtId="0" fontId="9" fillId="0" borderId="51" xfId="0" applyFont="1" applyBorder="1" applyAlignment="1">
      <alignment vertical="center" shrinkToFit="1"/>
    </xf>
    <xf numFmtId="0" fontId="9" fillId="0" borderId="47" xfId="0" applyFont="1" applyBorder="1" applyAlignment="1">
      <alignment horizontal="center" vertical="center" shrinkToFit="1"/>
    </xf>
    <xf numFmtId="0" fontId="9" fillId="0" borderId="48" xfId="0" applyFont="1" applyBorder="1" applyAlignment="1">
      <alignment horizontal="left" vertical="center" shrinkToFit="1"/>
    </xf>
    <xf numFmtId="0" fontId="9" fillId="0" borderId="50" xfId="0" applyFont="1" applyBorder="1" applyAlignment="1">
      <alignment horizontal="left" vertical="center" shrinkToFit="1"/>
    </xf>
    <xf numFmtId="0" fontId="9" fillId="0" borderId="51" xfId="0" applyFont="1" applyBorder="1" applyAlignment="1">
      <alignment horizontal="right" vertical="center" shrinkToFit="1"/>
    </xf>
    <xf numFmtId="0" fontId="9" fillId="0" borderId="50" xfId="0" applyFont="1" applyBorder="1" applyAlignment="1">
      <alignment vertical="center" shrinkToFit="1"/>
    </xf>
    <xf numFmtId="0" fontId="9" fillId="0" borderId="47" xfId="0" applyFont="1" applyBorder="1" applyAlignment="1">
      <alignment horizontal="left" vertical="center" shrinkToFit="1"/>
    </xf>
    <xf numFmtId="0" fontId="16" fillId="0" borderId="9" xfId="0" applyFont="1" applyBorder="1" applyAlignment="1">
      <alignment horizontal="right" vertical="center" shrinkToFit="1"/>
    </xf>
    <xf numFmtId="0" fontId="43" fillId="0" borderId="0" xfId="0" applyFont="1" applyAlignment="1">
      <alignment vertical="center"/>
    </xf>
    <xf numFmtId="0" fontId="16" fillId="0" borderId="52" xfId="0" applyFont="1" applyBorder="1" applyAlignment="1">
      <alignment vertical="center"/>
    </xf>
    <xf numFmtId="0" fontId="16" fillId="0" borderId="52" xfId="0" applyFont="1" applyBorder="1" applyAlignment="1">
      <alignment horizontal="center" vertical="center"/>
    </xf>
    <xf numFmtId="0" fontId="9" fillId="0" borderId="45" xfId="0" applyFont="1" applyBorder="1" applyAlignment="1">
      <alignment horizontal="left" vertical="center"/>
    </xf>
    <xf numFmtId="3" fontId="9" fillId="0" borderId="9" xfId="0" applyNumberFormat="1" applyFont="1" applyBorder="1" applyAlignment="1">
      <alignment vertical="center" shrinkToFit="1"/>
    </xf>
    <xf numFmtId="0" fontId="4" fillId="0" borderId="0" xfId="0" applyFont="1" applyBorder="1" applyAlignment="1">
      <alignment vertical="center"/>
    </xf>
    <xf numFmtId="0" fontId="4" fillId="0" borderId="0" xfId="0" applyFont="1">
      <alignment vertical="center"/>
    </xf>
    <xf numFmtId="0" fontId="4" fillId="0" borderId="2"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4" fillId="0" borderId="0"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right" vertical="center" shrinkToFit="1"/>
    </xf>
    <xf numFmtId="191" fontId="4" fillId="0" borderId="0" xfId="0" applyNumberFormat="1" applyFont="1" applyAlignment="1">
      <alignment vertical="center" shrinkToFit="1"/>
    </xf>
    <xf numFmtId="192" fontId="4" fillId="0" borderId="0" xfId="0" applyNumberFormat="1" applyFont="1" applyAlignment="1">
      <alignment vertical="center" shrinkToFit="1"/>
    </xf>
    <xf numFmtId="177" fontId="4" fillId="0" borderId="0" xfId="0" applyNumberFormat="1" applyFont="1" applyAlignment="1">
      <alignment vertical="center" shrinkToFit="1"/>
    </xf>
    <xf numFmtId="178" fontId="4" fillId="0" borderId="0" xfId="0" quotePrefix="1" applyNumberFormat="1" applyFont="1" applyBorder="1" applyAlignment="1">
      <alignment horizontal="right" vertical="center"/>
    </xf>
    <xf numFmtId="0" fontId="4" fillId="0" borderId="0" xfId="0" applyFont="1" applyBorder="1" applyAlignment="1">
      <alignment horizontal="right" vertical="center" shrinkToFit="1"/>
    </xf>
    <xf numFmtId="0" fontId="4" fillId="0" borderId="0" xfId="0" quotePrefix="1" applyFont="1">
      <alignment vertical="center"/>
    </xf>
    <xf numFmtId="177" fontId="22" fillId="0" borderId="0" xfId="0" applyNumberFormat="1" applyFont="1" applyAlignment="1">
      <alignment vertical="center" shrinkToFit="1"/>
    </xf>
    <xf numFmtId="193" fontId="4" fillId="0" borderId="0" xfId="0" applyNumberFormat="1" applyFont="1" applyAlignment="1">
      <alignment vertical="center" shrinkToFit="1"/>
    </xf>
    <xf numFmtId="193" fontId="22" fillId="0" borderId="0" xfId="0" applyNumberFormat="1" applyFont="1" applyAlignment="1">
      <alignment vertical="center" shrinkToFit="1"/>
    </xf>
    <xf numFmtId="0" fontId="4" fillId="0" borderId="0" xfId="0" applyFont="1" applyBorder="1" applyAlignment="1">
      <alignment horizontal="left" vertical="center"/>
    </xf>
    <xf numFmtId="0" fontId="4" fillId="0" borderId="0" xfId="0" applyFont="1" applyAlignment="1">
      <alignment vertical="center" shrinkToFit="1"/>
    </xf>
    <xf numFmtId="0" fontId="4" fillId="0" borderId="0" xfId="0" applyFont="1" applyAlignment="1">
      <alignment horizontal="center" vertical="center"/>
    </xf>
    <xf numFmtId="0" fontId="8" fillId="0" borderId="9" xfId="0" applyFont="1" applyBorder="1">
      <alignment vertical="center"/>
    </xf>
    <xf numFmtId="0" fontId="4" fillId="0" borderId="0" xfId="0" applyFont="1">
      <alignment vertical="center"/>
    </xf>
    <xf numFmtId="0" fontId="4" fillId="0" borderId="0" xfId="0" applyFont="1" applyAlignment="1">
      <alignment vertical="center"/>
    </xf>
    <xf numFmtId="0" fontId="4" fillId="0" borderId="0" xfId="0" applyFont="1" applyBorder="1" applyAlignment="1">
      <alignment horizontal="left" vertical="center" shrinkToFit="1"/>
    </xf>
    <xf numFmtId="0" fontId="4" fillId="0" borderId="0" xfId="0" quotePrefix="1" applyNumberFormat="1" applyFont="1">
      <alignment vertical="center"/>
    </xf>
    <xf numFmtId="176" fontId="8" fillId="0" borderId="0" xfId="0" applyNumberFormat="1" applyFont="1" applyAlignment="1">
      <alignment horizontal="left" vertical="center"/>
    </xf>
    <xf numFmtId="0" fontId="8" fillId="0" borderId="0" xfId="0" applyFont="1" applyAlignment="1">
      <alignment vertical="center" shrinkToFit="1"/>
    </xf>
    <xf numFmtId="0" fontId="48" fillId="0" borderId="0" xfId="0" applyFont="1">
      <alignment vertical="center"/>
    </xf>
    <xf numFmtId="0" fontId="29" fillId="0" borderId="0" xfId="0" applyFont="1" applyBorder="1" applyAlignment="1">
      <alignment horizontal="center" vertical="center"/>
    </xf>
    <xf numFmtId="0" fontId="29" fillId="0" borderId="0" xfId="0" applyFont="1" applyBorder="1" applyAlignment="1">
      <alignment horizontal="center" vertical="center" shrinkToFit="1"/>
    </xf>
    <xf numFmtId="0" fontId="8" fillId="0" borderId="0" xfId="9" applyFont="1" applyBorder="1" applyAlignment="1">
      <alignment vertical="center"/>
    </xf>
    <xf numFmtId="0" fontId="4" fillId="0" borderId="0" xfId="9" applyFont="1" applyBorder="1" applyAlignment="1">
      <alignment horizontal="center" vertical="center"/>
    </xf>
    <xf numFmtId="0" fontId="4" fillId="0" borderId="0" xfId="9" applyFont="1" applyBorder="1" applyAlignment="1">
      <alignment vertical="center"/>
    </xf>
    <xf numFmtId="0" fontId="4" fillId="0" borderId="9" xfId="9" applyFont="1" applyBorder="1" applyAlignment="1">
      <alignment horizontal="left" vertical="center"/>
    </xf>
    <xf numFmtId="0" fontId="4" fillId="0" borderId="9" xfId="9" applyFont="1" applyBorder="1" applyAlignment="1">
      <alignment horizontal="center" vertical="center"/>
    </xf>
    <xf numFmtId="0" fontId="8" fillId="0" borderId="0" xfId="9" applyFont="1">
      <alignment vertical="center"/>
    </xf>
    <xf numFmtId="0" fontId="4" fillId="0" borderId="0" xfId="9" applyFont="1" applyAlignment="1">
      <alignment vertical="center"/>
    </xf>
    <xf numFmtId="0" fontId="4" fillId="0" borderId="0" xfId="9" applyFont="1">
      <alignment vertical="center"/>
    </xf>
    <xf numFmtId="0" fontId="4" fillId="0" borderId="0" xfId="9" applyFont="1" applyAlignment="1">
      <alignment horizontal="right" vertical="center"/>
    </xf>
    <xf numFmtId="0" fontId="4" fillId="0" borderId="0" xfId="9" applyFont="1" applyBorder="1" applyAlignment="1">
      <alignment horizontal="left" vertical="center"/>
    </xf>
    <xf numFmtId="0" fontId="4" fillId="0" borderId="0" xfId="9" applyFont="1" applyBorder="1" applyAlignment="1">
      <alignment horizontal="right" vertical="center"/>
    </xf>
    <xf numFmtId="0" fontId="4" fillId="0" borderId="0" xfId="9" applyFont="1" applyBorder="1" applyAlignment="1">
      <alignment horizontal="center" vertical="center" shrinkToFit="1"/>
    </xf>
    <xf numFmtId="0" fontId="4" fillId="0" borderId="0" xfId="9" applyFont="1" applyBorder="1" applyAlignment="1">
      <alignment horizontal="distributed" vertical="center"/>
    </xf>
    <xf numFmtId="0" fontId="8" fillId="0" borderId="0" xfId="9" applyFont="1" applyBorder="1" applyAlignment="1">
      <alignment horizontal="center" vertical="center"/>
    </xf>
    <xf numFmtId="0" fontId="21" fillId="0" borderId="0" xfId="9" applyFont="1">
      <alignment vertical="center"/>
    </xf>
    <xf numFmtId="0" fontId="8" fillId="0" borderId="30" xfId="9" applyFont="1" applyBorder="1">
      <alignment vertical="center"/>
    </xf>
    <xf numFmtId="0" fontId="8" fillId="0" borderId="2" xfId="9" applyFont="1" applyBorder="1">
      <alignment vertical="center"/>
    </xf>
    <xf numFmtId="0" fontId="8" fillId="0" borderId="31" xfId="9" applyFont="1" applyBorder="1">
      <alignment vertical="center"/>
    </xf>
    <xf numFmtId="0" fontId="8" fillId="0" borderId="19" xfId="9" applyFont="1" applyBorder="1">
      <alignment vertical="center"/>
    </xf>
    <xf numFmtId="0" fontId="8" fillId="0" borderId="7" xfId="9" applyFont="1" applyBorder="1">
      <alignment vertical="center"/>
    </xf>
    <xf numFmtId="0" fontId="8" fillId="0" borderId="28" xfId="9" applyFont="1" applyBorder="1">
      <alignment vertical="center"/>
    </xf>
    <xf numFmtId="0" fontId="8" fillId="0" borderId="35" xfId="9" applyFont="1" applyBorder="1">
      <alignment vertical="center"/>
    </xf>
    <xf numFmtId="0" fontId="8" fillId="0" borderId="0" xfId="9" applyFont="1" applyBorder="1">
      <alignment vertical="center"/>
    </xf>
    <xf numFmtId="0" fontId="8" fillId="0" borderId="33" xfId="9" applyFont="1" applyBorder="1">
      <alignment vertical="center"/>
    </xf>
    <xf numFmtId="0" fontId="8" fillId="0" borderId="20" xfId="9" applyFont="1" applyBorder="1">
      <alignment vertical="center"/>
    </xf>
    <xf numFmtId="0" fontId="8" fillId="0" borderId="9" xfId="9" applyFont="1" applyBorder="1">
      <alignment vertical="center"/>
    </xf>
    <xf numFmtId="0" fontId="8" fillId="0" borderId="29" xfId="9" applyFont="1" applyBorder="1">
      <alignment vertical="center"/>
    </xf>
    <xf numFmtId="0" fontId="4" fillId="0" borderId="0" xfId="0" applyFont="1" applyBorder="1" applyAlignment="1">
      <alignment vertical="center"/>
    </xf>
    <xf numFmtId="0" fontId="4" fillId="0" borderId="19" xfId="0" applyFont="1" applyBorder="1" applyAlignment="1">
      <alignment vertical="center"/>
    </xf>
    <xf numFmtId="0" fontId="4" fillId="0" borderId="7"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center" vertical="center"/>
    </xf>
    <xf numFmtId="0" fontId="4" fillId="0" borderId="0" xfId="0" applyFont="1" applyBorder="1" applyAlignment="1">
      <alignment horizontal="righ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2" xfId="0" applyFont="1" applyBorder="1" applyAlignment="1">
      <alignment vertical="center"/>
    </xf>
    <xf numFmtId="0" fontId="4" fillId="0" borderId="16" xfId="0" applyFont="1" applyBorder="1" applyAlignment="1">
      <alignment vertical="center"/>
    </xf>
    <xf numFmtId="177" fontId="4" fillId="0" borderId="7" xfId="0" applyNumberFormat="1" applyFont="1" applyBorder="1" applyAlignment="1">
      <alignment vertical="center"/>
    </xf>
    <xf numFmtId="177" fontId="4" fillId="0" borderId="0" xfId="0" applyNumberFormat="1" applyFont="1" applyBorder="1" applyAlignment="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Border="1" applyAlignment="1">
      <alignment horizontal="center" vertical="center"/>
    </xf>
    <xf numFmtId="0" fontId="4" fillId="0" borderId="0" xfId="0" applyFont="1" applyAlignment="1">
      <alignment vertical="center"/>
    </xf>
    <xf numFmtId="0" fontId="0" fillId="0" borderId="0" xfId="0" applyFont="1">
      <alignment vertical="center"/>
    </xf>
    <xf numFmtId="0" fontId="0" fillId="0" borderId="15" xfId="0" applyFont="1" applyBorder="1">
      <alignment vertical="center"/>
    </xf>
    <xf numFmtId="0" fontId="0" fillId="0" borderId="0" xfId="0" applyFont="1" applyBorder="1">
      <alignment vertical="center"/>
    </xf>
    <xf numFmtId="0" fontId="0" fillId="0" borderId="0" xfId="0" applyFont="1" applyBorder="1" applyAlignment="1">
      <alignment vertical="center"/>
    </xf>
    <xf numFmtId="0" fontId="8" fillId="0" borderId="0" xfId="0" applyFont="1" applyFill="1" applyBorder="1" applyAlignment="1">
      <alignment vertical="center" shrinkToFit="1"/>
    </xf>
    <xf numFmtId="0" fontId="0" fillId="0" borderId="0" xfId="0" applyFont="1" applyFill="1" applyBorder="1" applyAlignment="1">
      <alignment vertical="center"/>
    </xf>
    <xf numFmtId="0" fontId="8" fillId="0" borderId="0" xfId="0" applyFont="1" applyBorder="1" applyAlignment="1">
      <alignment vertical="center" shrinkToFit="1"/>
    </xf>
    <xf numFmtId="177" fontId="4" fillId="0" borderId="9" xfId="0" applyNumberFormat="1" applyFont="1" applyFill="1" applyBorder="1" applyAlignment="1">
      <alignment vertical="center" shrinkToFit="1"/>
    </xf>
    <xf numFmtId="177" fontId="22" fillId="0" borderId="16" xfId="0" applyNumberFormat="1" applyFont="1" applyBorder="1" applyAlignment="1">
      <alignment vertical="center" shrinkToFit="1"/>
    </xf>
    <xf numFmtId="177" fontId="22" fillId="0" borderId="9" xfId="0" applyNumberFormat="1" applyFont="1" applyBorder="1" applyAlignment="1">
      <alignment vertical="center" shrinkToFit="1"/>
    </xf>
    <xf numFmtId="0" fontId="0" fillId="0" borderId="0" xfId="0" applyFont="1" applyBorder="1" applyAlignment="1">
      <alignment horizontal="center" vertical="center"/>
    </xf>
    <xf numFmtId="177" fontId="0" fillId="0" borderId="0" xfId="0" applyNumberFormat="1" applyFont="1" applyBorder="1">
      <alignment vertical="center"/>
    </xf>
    <xf numFmtId="177" fontId="22" fillId="0" borderId="7" xfId="0" applyNumberFormat="1" applyFont="1" applyBorder="1" applyAlignment="1">
      <alignment vertical="center"/>
    </xf>
    <xf numFmtId="177" fontId="4" fillId="0" borderId="15" xfId="0" applyNumberFormat="1" applyFont="1" applyBorder="1" applyAlignment="1">
      <alignment vertical="center"/>
    </xf>
    <xf numFmtId="0" fontId="0" fillId="0" borderId="0" xfId="0" applyFont="1" applyAlignment="1">
      <alignment vertical="center"/>
    </xf>
    <xf numFmtId="0" fontId="46" fillId="0" borderId="7" xfId="0" applyFont="1" applyBorder="1" applyAlignment="1">
      <alignment vertical="center"/>
    </xf>
    <xf numFmtId="0" fontId="4" fillId="0" borderId="30" xfId="0" applyFont="1" applyBorder="1" applyAlignment="1">
      <alignment vertical="center"/>
    </xf>
    <xf numFmtId="0" fontId="4" fillId="0" borderId="2"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center" vertical="center"/>
    </xf>
    <xf numFmtId="0" fontId="4" fillId="0" borderId="9" xfId="0" applyFont="1" applyBorder="1" applyAlignment="1">
      <alignment horizontal="right" vertical="center" shrinkToFit="1"/>
    </xf>
    <xf numFmtId="0" fontId="8" fillId="0" borderId="9" xfId="0" applyFont="1" applyBorder="1" applyAlignment="1">
      <alignment vertical="center" shrinkToFit="1"/>
    </xf>
    <xf numFmtId="0" fontId="8" fillId="0" borderId="29" xfId="0" applyFont="1" applyBorder="1" applyAlignment="1">
      <alignment vertical="center" shrinkToFit="1"/>
    </xf>
    <xf numFmtId="0" fontId="4" fillId="0" borderId="31" xfId="0" applyFont="1" applyBorder="1" applyAlignment="1">
      <alignment horizontal="left" vertical="center" indent="1"/>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xf>
    <xf numFmtId="0" fontId="8" fillId="0" borderId="33" xfId="0" applyFont="1" applyBorder="1" applyAlignment="1">
      <alignment vertical="center" shrinkToFit="1"/>
    </xf>
    <xf numFmtId="0" fontId="4" fillId="0" borderId="0" xfId="0" applyFont="1" applyBorder="1" applyAlignment="1">
      <alignment horizontal="left" vertical="center"/>
    </xf>
    <xf numFmtId="0" fontId="4" fillId="0" borderId="0" xfId="0" applyFont="1" applyAlignment="1">
      <alignment horizontal="right" vertical="center"/>
    </xf>
    <xf numFmtId="0" fontId="4" fillId="0" borderId="0" xfId="0" applyFont="1" applyBorder="1" applyAlignment="1">
      <alignment vertical="center"/>
    </xf>
    <xf numFmtId="0" fontId="4" fillId="0" borderId="7" xfId="0" applyFont="1" applyBorder="1" applyAlignment="1">
      <alignment vertical="center"/>
    </xf>
    <xf numFmtId="0" fontId="4" fillId="0" borderId="28" xfId="0" applyFont="1" applyBorder="1" applyAlignment="1">
      <alignment vertical="center"/>
    </xf>
    <xf numFmtId="0" fontId="4" fillId="0" borderId="9" xfId="0" applyFont="1" applyBorder="1" applyAlignment="1">
      <alignment horizontal="right" vertical="center" shrinkToFit="1"/>
    </xf>
    <xf numFmtId="0" fontId="8" fillId="0" borderId="9" xfId="0" applyFont="1" applyBorder="1" applyAlignment="1">
      <alignment vertical="center" shrinkToFit="1"/>
    </xf>
    <xf numFmtId="0" fontId="8" fillId="0" borderId="29" xfId="0" applyFont="1" applyBorder="1" applyAlignment="1">
      <alignment vertical="center" shrinkToFit="1"/>
    </xf>
    <xf numFmtId="0" fontId="4" fillId="0" borderId="7" xfId="0" applyFont="1" applyBorder="1" applyAlignment="1">
      <alignment horizontal="left" vertical="center"/>
    </xf>
    <xf numFmtId="0" fontId="4" fillId="0" borderId="0" xfId="0" applyFont="1">
      <alignment vertical="center"/>
    </xf>
    <xf numFmtId="0" fontId="4" fillId="0" borderId="29" xfId="0" applyFont="1" applyBorder="1" applyAlignment="1">
      <alignment horizontal="right" vertical="center" shrinkToFit="1"/>
    </xf>
    <xf numFmtId="0" fontId="4" fillId="0" borderId="7" xfId="0" applyFont="1" applyBorder="1" applyAlignment="1">
      <alignment vertical="center"/>
    </xf>
    <xf numFmtId="0" fontId="4" fillId="0" borderId="28" xfId="0" applyFont="1" applyBorder="1" applyAlignment="1">
      <alignment vertical="center"/>
    </xf>
    <xf numFmtId="0" fontId="4" fillId="0" borderId="0" xfId="0" applyFont="1" applyBorder="1" applyAlignment="1">
      <alignment horizontal="left" vertical="center"/>
    </xf>
    <xf numFmtId="0" fontId="4" fillId="0" borderId="0" xfId="0" applyFont="1" applyAlignment="1">
      <alignment horizontal="right" vertical="center"/>
    </xf>
    <xf numFmtId="0" fontId="4" fillId="0" borderId="9" xfId="0" applyFont="1" applyBorder="1" applyAlignment="1">
      <alignment horizontal="right" vertical="center" shrinkToFit="1"/>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0" xfId="0" applyFont="1">
      <alignment vertical="center"/>
    </xf>
    <xf numFmtId="0" fontId="4" fillId="0" borderId="29" xfId="0" applyFont="1" applyBorder="1" applyAlignment="1">
      <alignment horizontal="right" vertical="center" shrinkToFit="1"/>
    </xf>
    <xf numFmtId="178" fontId="4" fillId="0" borderId="9" xfId="0" quotePrefix="1" applyNumberFormat="1"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vertical="center" shrinkToFit="1"/>
    </xf>
    <xf numFmtId="0" fontId="4"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alignment horizontal="left" vertical="center" shrinkToFit="1"/>
    </xf>
    <xf numFmtId="0" fontId="46" fillId="0" borderId="0" xfId="0" applyNumberFormat="1" applyFont="1" applyFill="1" applyAlignment="1">
      <alignment vertical="center" shrinkToFit="1"/>
    </xf>
    <xf numFmtId="177" fontId="4" fillId="0" borderId="0" xfId="0" applyNumberFormat="1" applyFont="1">
      <alignment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wrapText="1"/>
    </xf>
    <xf numFmtId="0" fontId="4" fillId="0" borderId="0" xfId="0" applyFont="1" applyBorder="1" applyAlignment="1">
      <alignment horizontal="center" vertical="center"/>
    </xf>
    <xf numFmtId="0" fontId="4" fillId="0" borderId="0" xfId="0" applyFont="1" applyAlignment="1">
      <alignment vertical="center" shrinkToFit="1"/>
    </xf>
    <xf numFmtId="0" fontId="4" fillId="0" borderId="0" xfId="0" applyFont="1">
      <alignment vertical="center"/>
    </xf>
    <xf numFmtId="0" fontId="4" fillId="0" borderId="0" xfId="0" applyFont="1" applyBorder="1" applyAlignment="1">
      <alignment horizontal="left" vertical="center" shrinkToFit="1"/>
    </xf>
    <xf numFmtId="0" fontId="52" fillId="0" borderId="19" xfId="0" applyFont="1" applyBorder="1" applyAlignment="1">
      <alignment vertical="center"/>
    </xf>
    <xf numFmtId="0" fontId="52" fillId="0" borderId="7" xfId="0" applyFont="1" applyBorder="1" applyAlignment="1">
      <alignment vertical="center"/>
    </xf>
    <xf numFmtId="0" fontId="30" fillId="0" borderId="32" xfId="0" applyFont="1" applyBorder="1" applyAlignment="1">
      <alignment vertical="center" wrapText="1"/>
    </xf>
    <xf numFmtId="0" fontId="30" fillId="0" borderId="18" xfId="0" applyFont="1" applyBorder="1" applyAlignment="1">
      <alignment vertical="center" wrapText="1"/>
    </xf>
    <xf numFmtId="0" fontId="29" fillId="0" borderId="32" xfId="0" applyFont="1" applyBorder="1" applyAlignment="1">
      <alignment horizontal="center" vertical="center"/>
    </xf>
    <xf numFmtId="0" fontId="10" fillId="0" borderId="32" xfId="0" applyFont="1" applyBorder="1" applyAlignment="1">
      <alignment vertical="center" wrapText="1"/>
    </xf>
    <xf numFmtId="0" fontId="4" fillId="0" borderId="7"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vertical="center" wrapText="1"/>
    </xf>
    <xf numFmtId="0" fontId="4" fillId="0" borderId="0" xfId="0" applyFont="1" applyAlignment="1">
      <alignment horizontal="center" vertical="center"/>
    </xf>
    <xf numFmtId="0" fontId="4" fillId="0" borderId="0" xfId="0" applyFont="1">
      <alignment vertical="center"/>
    </xf>
    <xf numFmtId="0" fontId="4" fillId="0" borderId="0" xfId="0" applyFont="1" applyBorder="1" applyAlignment="1">
      <alignment horizontal="center" vertical="center"/>
    </xf>
    <xf numFmtId="0" fontId="4" fillId="0" borderId="35" xfId="0" applyFont="1" applyBorder="1" applyAlignment="1">
      <alignment vertical="center"/>
    </xf>
    <xf numFmtId="0" fontId="4" fillId="0" borderId="20" xfId="0" applyFont="1" applyBorder="1" applyAlignment="1">
      <alignment vertical="center"/>
    </xf>
    <xf numFmtId="0" fontId="4" fillId="0" borderId="2" xfId="0" applyFont="1" applyBorder="1" applyAlignment="1">
      <alignment vertical="center"/>
    </xf>
    <xf numFmtId="0" fontId="4" fillId="0" borderId="0" xfId="0" quotePrefix="1" applyFont="1" applyBorder="1" applyAlignment="1">
      <alignment horizontal="center" vertical="center"/>
    </xf>
    <xf numFmtId="0" fontId="50" fillId="0" borderId="0" xfId="0" applyFont="1">
      <alignment vertical="center"/>
    </xf>
    <xf numFmtId="0" fontId="4" fillId="0" borderId="0" xfId="0" applyFont="1" applyAlignment="1">
      <alignment vertical="center" shrinkToFit="1"/>
    </xf>
    <xf numFmtId="0" fontId="4" fillId="0" borderId="0" xfId="0" applyFont="1">
      <alignment vertical="center"/>
    </xf>
    <xf numFmtId="0" fontId="4" fillId="0" borderId="0" xfId="0" applyFont="1">
      <alignment vertical="center"/>
    </xf>
    <xf numFmtId="0" fontId="4" fillId="0" borderId="0" xfId="9" applyFont="1" applyBorder="1" applyAlignment="1">
      <alignment vertical="center"/>
    </xf>
    <xf numFmtId="0" fontId="4" fillId="0" borderId="0" xfId="0" quotePrefix="1" applyFont="1" applyBorder="1" applyAlignment="1">
      <alignment horizontal="center" vertical="center" shrinkToFit="1"/>
    </xf>
    <xf numFmtId="0" fontId="7" fillId="0" borderId="0" xfId="0" applyFont="1">
      <alignment vertical="center"/>
    </xf>
    <xf numFmtId="0" fontId="9" fillId="0" borderId="0" xfId="0" applyFont="1" applyAlignment="1">
      <alignment horizontal="center" vertical="center"/>
    </xf>
    <xf numFmtId="0" fontId="10" fillId="0" borderId="7" xfId="0" applyFont="1" applyBorder="1" applyAlignment="1">
      <alignment vertical="center"/>
    </xf>
    <xf numFmtId="0" fontId="10" fillId="0" borderId="28" xfId="0" applyFont="1" applyBorder="1">
      <alignment vertical="center"/>
    </xf>
    <xf numFmtId="0" fontId="4" fillId="0" borderId="0" xfId="0" applyFont="1">
      <alignment vertical="center"/>
    </xf>
    <xf numFmtId="0" fontId="4" fillId="0" borderId="0" xfId="0" applyNumberFormat="1" applyFont="1" applyFill="1" applyAlignment="1">
      <alignment vertical="center" shrinkToFit="1"/>
    </xf>
    <xf numFmtId="0" fontId="4" fillId="0" borderId="35" xfId="0" applyFont="1" applyBorder="1" applyAlignment="1">
      <alignment vertical="center"/>
    </xf>
    <xf numFmtId="0" fontId="4" fillId="0" borderId="20" xfId="0" applyFont="1" applyBorder="1" applyAlignment="1">
      <alignment vertical="center"/>
    </xf>
    <xf numFmtId="0" fontId="10" fillId="0" borderId="0" xfId="0" applyFont="1" applyAlignment="1">
      <alignment vertical="top"/>
    </xf>
    <xf numFmtId="0" fontId="51" fillId="0" borderId="19" xfId="0" applyFont="1" applyBorder="1" applyAlignment="1">
      <alignment vertical="top"/>
    </xf>
    <xf numFmtId="0" fontId="51" fillId="0" borderId="7" xfId="0" applyFont="1" applyBorder="1" applyAlignment="1">
      <alignment vertical="top"/>
    </xf>
    <xf numFmtId="0" fontId="51" fillId="0" borderId="28" xfId="0" applyFont="1" applyBorder="1" applyAlignment="1">
      <alignment vertical="top"/>
    </xf>
    <xf numFmtId="0" fontId="51" fillId="0" borderId="35" xfId="0" applyFont="1" applyBorder="1" applyAlignment="1">
      <alignment vertical="top"/>
    </xf>
    <xf numFmtId="0" fontId="51" fillId="0" borderId="0" xfId="0" applyFont="1" applyBorder="1" applyAlignment="1">
      <alignment vertical="top"/>
    </xf>
    <xf numFmtId="0" fontId="51" fillId="0" borderId="33" xfId="0" applyFont="1" applyBorder="1" applyAlignment="1">
      <alignment vertical="top"/>
    </xf>
    <xf numFmtId="0" fontId="51" fillId="0" borderId="20" xfId="0" applyFont="1" applyBorder="1" applyAlignment="1">
      <alignment vertical="top"/>
    </xf>
    <xf numFmtId="0" fontId="51" fillId="0" borderId="9" xfId="0" applyFont="1" applyBorder="1" applyAlignment="1">
      <alignment vertical="top"/>
    </xf>
    <xf numFmtId="0" fontId="51" fillId="0" borderId="29" xfId="0" applyFont="1" applyBorder="1" applyAlignment="1">
      <alignment vertical="top"/>
    </xf>
    <xf numFmtId="0" fontId="10" fillId="0" borderId="17" xfId="0" applyFont="1" applyBorder="1">
      <alignment vertical="center"/>
    </xf>
    <xf numFmtId="0" fontId="4" fillId="0" borderId="30" xfId="0" applyFont="1" applyBorder="1" applyAlignment="1">
      <alignment horizontal="distributed" vertical="center" indent="1" shrinkToFit="1"/>
    </xf>
    <xf numFmtId="0" fontId="4" fillId="0" borderId="2" xfId="0" applyFont="1" applyBorder="1" applyAlignment="1">
      <alignment horizontal="distributed" vertical="center" indent="1" shrinkToFit="1"/>
    </xf>
    <xf numFmtId="0" fontId="4" fillId="0" borderId="31" xfId="0" applyFont="1" applyBorder="1" applyAlignment="1">
      <alignment horizontal="distributed" vertical="center" indent="1" shrinkToFit="1"/>
    </xf>
    <xf numFmtId="0" fontId="10" fillId="0" borderId="19" xfId="0" applyFont="1" applyBorder="1" applyAlignment="1">
      <alignment horizontal="center" vertical="center"/>
    </xf>
    <xf numFmtId="0" fontId="10" fillId="0" borderId="7" xfId="0" applyFont="1" applyBorder="1" applyAlignment="1">
      <alignment horizontal="center" vertical="center"/>
    </xf>
    <xf numFmtId="0" fontId="10" fillId="0" borderId="28" xfId="0" applyFont="1" applyBorder="1" applyAlignment="1">
      <alignment horizontal="center" vertical="center"/>
    </xf>
    <xf numFmtId="0" fontId="10" fillId="0" borderId="35" xfId="0" applyFont="1" applyBorder="1" applyAlignment="1">
      <alignment horizontal="center" vertical="center"/>
    </xf>
    <xf numFmtId="0" fontId="10" fillId="0" borderId="0" xfId="0" applyFont="1" applyBorder="1" applyAlignment="1">
      <alignment horizontal="center" vertical="center"/>
    </xf>
    <xf numFmtId="0" fontId="10" fillId="0" borderId="33" xfId="0" applyFont="1" applyBorder="1" applyAlignment="1">
      <alignment horizontal="center" vertical="center"/>
    </xf>
    <xf numFmtId="0" fontId="10" fillId="0" borderId="20" xfId="0" applyFont="1" applyBorder="1" applyAlignment="1">
      <alignment horizontal="center" vertical="center"/>
    </xf>
    <xf numFmtId="0" fontId="10" fillId="0" borderId="9" xfId="0" applyFont="1" applyBorder="1" applyAlignment="1">
      <alignment horizontal="center" vertical="center"/>
    </xf>
    <xf numFmtId="0" fontId="10" fillId="0" borderId="29"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4" fillId="0" borderId="19" xfId="0" applyFont="1" applyBorder="1" applyAlignment="1">
      <alignment horizontal="distributed" vertical="center" indent="1" shrinkToFit="1"/>
    </xf>
    <xf numFmtId="0" fontId="4" fillId="0" borderId="7" xfId="0" applyFont="1" applyBorder="1" applyAlignment="1">
      <alignment horizontal="distributed" vertical="center" indent="1" shrinkToFit="1"/>
    </xf>
    <xf numFmtId="0" fontId="4" fillId="0" borderId="28" xfId="0" applyFont="1" applyBorder="1" applyAlignment="1">
      <alignment horizontal="distributed" vertical="center" indent="1" shrinkToFit="1"/>
    </xf>
    <xf numFmtId="0" fontId="4" fillId="0" borderId="20" xfId="0" applyFont="1" applyBorder="1" applyAlignment="1">
      <alignment horizontal="distributed" vertical="center" indent="1" shrinkToFit="1"/>
    </xf>
    <xf numFmtId="0" fontId="4" fillId="0" borderId="9" xfId="0" applyFont="1" applyBorder="1" applyAlignment="1">
      <alignment horizontal="distributed" vertical="center" indent="1" shrinkToFit="1"/>
    </xf>
    <xf numFmtId="0" fontId="4" fillId="0" borderId="29" xfId="0" applyFont="1" applyBorder="1" applyAlignment="1">
      <alignment horizontal="distributed" vertical="center" indent="1" shrinkToFit="1"/>
    </xf>
    <xf numFmtId="9" fontId="4" fillId="0" borderId="30" xfId="0" applyNumberFormat="1" applyFont="1" applyBorder="1" applyAlignment="1">
      <alignment vertical="center"/>
    </xf>
    <xf numFmtId="9" fontId="4" fillId="0" borderId="2" xfId="0" applyNumberFormat="1" applyFont="1" applyBorder="1" applyAlignment="1">
      <alignment vertical="center"/>
    </xf>
    <xf numFmtId="9" fontId="4" fillId="0" borderId="31" xfId="0" applyNumberFormat="1" applyFont="1" applyBorder="1" applyAlignment="1">
      <alignment vertical="center"/>
    </xf>
    <xf numFmtId="176" fontId="4" fillId="0" borderId="7" xfId="0" applyNumberFormat="1" applyFont="1" applyBorder="1" applyAlignment="1">
      <alignment horizontal="center" vertical="center"/>
    </xf>
    <xf numFmtId="176" fontId="4" fillId="0" borderId="0" xfId="0" applyNumberFormat="1" applyFont="1" applyBorder="1" applyAlignment="1">
      <alignment horizontal="center" vertical="center"/>
    </xf>
    <xf numFmtId="0" fontId="4" fillId="0" borderId="30" xfId="0" applyFont="1" applyBorder="1" applyAlignment="1">
      <alignment vertical="center"/>
    </xf>
    <xf numFmtId="0" fontId="4" fillId="0" borderId="2" xfId="0" applyFont="1" applyBorder="1" applyAlignment="1">
      <alignment vertical="center"/>
    </xf>
    <xf numFmtId="0" fontId="4" fillId="0" borderId="31" xfId="0" applyFont="1" applyBorder="1" applyAlignment="1">
      <alignment vertical="center"/>
    </xf>
    <xf numFmtId="3" fontId="4" fillId="0" borderId="2" xfId="0" applyNumberFormat="1" applyFont="1" applyBorder="1" applyAlignment="1">
      <alignment horizontal="right" vertical="center" indent="1"/>
    </xf>
    <xf numFmtId="3" fontId="4" fillId="0" borderId="2" xfId="6" applyNumberFormat="1" applyFont="1" applyBorder="1" applyAlignment="1">
      <alignment horizontal="right" vertical="center" indent="1"/>
    </xf>
    <xf numFmtId="0" fontId="32" fillId="0" borderId="17" xfId="0" applyFont="1" applyBorder="1" applyAlignment="1">
      <alignment horizontal="center" vertical="center" wrapText="1"/>
    </xf>
    <xf numFmtId="0" fontId="32" fillId="0" borderId="32" xfId="0" applyFont="1" applyBorder="1" applyAlignment="1">
      <alignment horizontal="center" vertical="center" wrapText="1"/>
    </xf>
    <xf numFmtId="0" fontId="32" fillId="0" borderId="18" xfId="0" applyFont="1" applyBorder="1" applyAlignment="1">
      <alignment horizontal="center" vertical="center" wrapText="1"/>
    </xf>
    <xf numFmtId="0" fontId="33" fillId="0" borderId="17"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18" xfId="0" applyFont="1" applyBorder="1" applyAlignment="1">
      <alignment horizontal="center" vertical="center" wrapText="1"/>
    </xf>
    <xf numFmtId="0" fontId="10" fillId="0" borderId="17" xfId="0" applyFont="1" applyBorder="1" applyAlignment="1">
      <alignment horizontal="center" vertical="center" textRotation="255"/>
    </xf>
    <xf numFmtId="0" fontId="10" fillId="0" borderId="32" xfId="0" applyFont="1" applyBorder="1" applyAlignment="1">
      <alignment horizontal="center" vertical="center" textRotation="255"/>
    </xf>
    <xf numFmtId="0" fontId="10" fillId="0" borderId="18" xfId="0" applyFont="1" applyBorder="1" applyAlignment="1">
      <alignment horizontal="center" vertical="center" textRotation="255"/>
    </xf>
    <xf numFmtId="0" fontId="10" fillId="0" borderId="32" xfId="0" applyFont="1" applyBorder="1" applyAlignment="1">
      <alignment horizontal="center" vertical="center"/>
    </xf>
    <xf numFmtId="0" fontId="4" fillId="0" borderId="0" xfId="0" applyFont="1" applyBorder="1" applyAlignment="1">
      <alignment horizontal="left" vertical="center"/>
    </xf>
    <xf numFmtId="0" fontId="31" fillId="0" borderId="0"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Alignment="1">
      <alignment vertical="center" shrinkToFit="1"/>
    </xf>
    <xf numFmtId="58" fontId="4" fillId="0" borderId="0" xfId="0" applyNumberFormat="1" applyFont="1" applyAlignment="1">
      <alignment horizontal="right" vertical="center"/>
    </xf>
    <xf numFmtId="0" fontId="4" fillId="0" borderId="0" xfId="0" applyFont="1" applyAlignment="1">
      <alignment horizontal="right" vertical="center"/>
    </xf>
    <xf numFmtId="0" fontId="4" fillId="0" borderId="0" xfId="0" applyFont="1" applyBorder="1" applyAlignment="1">
      <alignment vertical="center"/>
    </xf>
    <xf numFmtId="0" fontId="4" fillId="0" borderId="19" xfId="0" applyFont="1" applyBorder="1" applyAlignment="1">
      <alignment vertical="center"/>
    </xf>
    <xf numFmtId="0" fontId="4" fillId="0" borderId="7" xfId="0" applyFont="1" applyBorder="1" applyAlignment="1">
      <alignment vertical="center"/>
    </xf>
    <xf numFmtId="0" fontId="4" fillId="0" borderId="28" xfId="0" applyFont="1" applyBorder="1" applyAlignment="1">
      <alignment vertical="center"/>
    </xf>
    <xf numFmtId="0" fontId="4" fillId="0" borderId="20" xfId="0" applyFont="1" applyBorder="1" applyAlignment="1">
      <alignment vertical="center" shrinkToFit="1"/>
    </xf>
    <xf numFmtId="0" fontId="4" fillId="0" borderId="9" xfId="0" applyFont="1" applyBorder="1" applyAlignment="1">
      <alignment vertical="center" shrinkToFit="1"/>
    </xf>
    <xf numFmtId="0" fontId="4" fillId="0" borderId="9" xfId="0" applyFont="1" applyBorder="1" applyAlignment="1">
      <alignment vertical="center"/>
    </xf>
    <xf numFmtId="0" fontId="4" fillId="0" borderId="9" xfId="0" applyFont="1" applyBorder="1" applyAlignment="1">
      <alignment horizontal="center" vertical="center"/>
    </xf>
    <xf numFmtId="0" fontId="4" fillId="0" borderId="29" xfId="0" applyFont="1" applyBorder="1" applyAlignment="1">
      <alignment horizontal="center" vertical="center"/>
    </xf>
    <xf numFmtId="0" fontId="10" fillId="0" borderId="7" xfId="0" applyFont="1" applyBorder="1" applyAlignment="1">
      <alignment vertical="center" shrinkToFit="1"/>
    </xf>
    <xf numFmtId="0" fontId="0" fillId="0" borderId="7" xfId="0" applyBorder="1" applyAlignment="1">
      <alignment vertical="center" shrinkToFit="1"/>
    </xf>
    <xf numFmtId="0" fontId="10" fillId="0" borderId="17" xfId="0" applyFont="1" applyBorder="1" applyAlignment="1">
      <alignment horizontal="center" vertical="center" wrapText="1" shrinkToFit="1"/>
    </xf>
    <xf numFmtId="0" fontId="10" fillId="0" borderId="18"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176" fontId="4" fillId="0" borderId="30"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4" fillId="0" borderId="2" xfId="0" applyFont="1" applyBorder="1" applyAlignment="1">
      <alignment horizontal="center" vertical="center"/>
    </xf>
    <xf numFmtId="3" fontId="7" fillId="0" borderId="62" xfId="0" applyNumberFormat="1" applyFont="1" applyBorder="1" applyAlignment="1">
      <alignment horizontal="right" vertical="center"/>
    </xf>
    <xf numFmtId="3" fontId="7" fillId="0" borderId="9" xfId="0" applyNumberFormat="1" applyFont="1" applyBorder="1" applyAlignment="1">
      <alignment horizontal="right" vertical="center"/>
    </xf>
    <xf numFmtId="0" fontId="16" fillId="0" borderId="9" xfId="0" applyFont="1" applyBorder="1" applyAlignment="1">
      <alignment horizontal="left" vertical="center"/>
    </xf>
    <xf numFmtId="0" fontId="16" fillId="0" borderId="29" xfId="0" applyFont="1" applyBorder="1" applyAlignment="1">
      <alignment horizontal="left" vertical="center"/>
    </xf>
    <xf numFmtId="0" fontId="16" fillId="0" borderId="0" xfId="0" applyFont="1" applyBorder="1" applyAlignment="1">
      <alignment horizontal="center" vertical="center"/>
    </xf>
    <xf numFmtId="0" fontId="36" fillId="0" borderId="19" xfId="0" applyFont="1" applyBorder="1" applyAlignment="1">
      <alignment horizontal="left" vertical="center"/>
    </xf>
    <xf numFmtId="0" fontId="36" fillId="0" borderId="7" xfId="0" applyFont="1" applyBorder="1" applyAlignment="1">
      <alignment horizontal="left" vertical="center"/>
    </xf>
    <xf numFmtId="0" fontId="36" fillId="0" borderId="28" xfId="0" applyFont="1" applyBorder="1" applyAlignment="1">
      <alignment horizontal="left" vertical="center"/>
    </xf>
    <xf numFmtId="0" fontId="36" fillId="0" borderId="20" xfId="0" applyFont="1" applyBorder="1" applyAlignment="1">
      <alignment horizontal="left" vertical="center"/>
    </xf>
    <xf numFmtId="0" fontId="36" fillId="0" borderId="9" xfId="0" applyFont="1" applyBorder="1" applyAlignment="1">
      <alignment horizontal="left" vertical="center"/>
    </xf>
    <xf numFmtId="0" fontId="36" fillId="0" borderId="29" xfId="0" applyFont="1" applyBorder="1" applyAlignment="1">
      <alignment horizontal="left" vertical="center"/>
    </xf>
    <xf numFmtId="0" fontId="16" fillId="0" borderId="35" xfId="0" applyFont="1" applyBorder="1" applyAlignment="1">
      <alignment horizontal="distributed" vertical="center" justifyLastLine="1" shrinkToFit="1"/>
    </xf>
    <xf numFmtId="0" fontId="16" fillId="0" borderId="0" xfId="0" applyFont="1" applyBorder="1" applyAlignment="1">
      <alignment horizontal="distributed" vertical="center" justifyLastLine="1" shrinkToFit="1"/>
    </xf>
    <xf numFmtId="0" fontId="16" fillId="0" borderId="71" xfId="0" applyFont="1" applyBorder="1" applyAlignment="1">
      <alignment horizontal="distributed" vertical="center" justifyLastLine="1" shrinkToFit="1"/>
    </xf>
    <xf numFmtId="0" fontId="16" fillId="0" borderId="20" xfId="0" applyFont="1" applyBorder="1" applyAlignment="1">
      <alignment horizontal="distributed" vertical="center" justifyLastLine="1" shrinkToFit="1"/>
    </xf>
    <xf numFmtId="0" fontId="16" fillId="0" borderId="9" xfId="0" applyFont="1" applyBorder="1" applyAlignment="1">
      <alignment horizontal="distributed" vertical="center" justifyLastLine="1" shrinkToFit="1"/>
    </xf>
    <xf numFmtId="0" fontId="16" fillId="0" borderId="72" xfId="0" applyFont="1" applyBorder="1" applyAlignment="1">
      <alignment horizontal="distributed" vertical="center" justifyLastLine="1" shrinkToFit="1"/>
    </xf>
    <xf numFmtId="3" fontId="7" fillId="0" borderId="73" xfId="0" applyNumberFormat="1" applyFont="1" applyBorder="1" applyAlignment="1">
      <alignment vertical="center" shrinkToFit="1"/>
    </xf>
    <xf numFmtId="3" fontId="7" fillId="0" borderId="49" xfId="0" applyNumberFormat="1" applyFont="1" applyBorder="1" applyAlignment="1">
      <alignment vertical="center" shrinkToFit="1"/>
    </xf>
    <xf numFmtId="3" fontId="7" fillId="0" borderId="67" xfId="0" applyNumberFormat="1" applyFont="1" applyBorder="1" applyAlignment="1">
      <alignment vertical="center" shrinkToFit="1"/>
    </xf>
    <xf numFmtId="3" fontId="7" fillId="0" borderId="68" xfId="0" applyNumberFormat="1" applyFont="1" applyBorder="1" applyAlignment="1">
      <alignment vertical="center" shrinkToFit="1"/>
    </xf>
    <xf numFmtId="3" fontId="7" fillId="0" borderId="73" xfId="0" applyNumberFormat="1" applyFont="1" applyBorder="1" applyAlignment="1">
      <alignment horizontal="right" vertical="center" indent="1" shrinkToFit="1"/>
    </xf>
    <xf numFmtId="3" fontId="44" fillId="0" borderId="73" xfId="0" applyNumberFormat="1" applyFont="1" applyBorder="1" applyAlignment="1">
      <alignment horizontal="right" vertical="center" indent="1" shrinkToFit="1"/>
    </xf>
    <xf numFmtId="3" fontId="44" fillId="0" borderId="49" xfId="0" applyNumberFormat="1" applyFont="1" applyBorder="1" applyAlignment="1">
      <alignment horizontal="right" vertical="center" indent="1" shrinkToFit="1"/>
    </xf>
    <xf numFmtId="0" fontId="16" fillId="0" borderId="67" xfId="0" applyFont="1" applyBorder="1" applyAlignment="1">
      <alignment horizontal="center" vertical="center" shrinkToFit="1"/>
    </xf>
    <xf numFmtId="0" fontId="16" fillId="0" borderId="68" xfId="0" applyFont="1" applyBorder="1" applyAlignment="1">
      <alignment horizontal="center" vertical="center" shrinkToFit="1"/>
    </xf>
    <xf numFmtId="3" fontId="7" fillId="0" borderId="66" xfId="0" applyNumberFormat="1" applyFont="1" applyBorder="1" applyAlignment="1">
      <alignment horizontal="right" vertical="center" indent="1" shrinkToFit="1"/>
    </xf>
    <xf numFmtId="3" fontId="44" fillId="0" borderId="67" xfId="0" applyNumberFormat="1" applyFont="1" applyBorder="1" applyAlignment="1">
      <alignment horizontal="right" vertical="center" indent="1" shrinkToFit="1"/>
    </xf>
    <xf numFmtId="3" fontId="44" fillId="0" borderId="68" xfId="0" applyNumberFormat="1" applyFont="1" applyBorder="1" applyAlignment="1">
      <alignment horizontal="right" vertical="center" indent="1" shrinkToFit="1"/>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46" xfId="0" applyFont="1" applyBorder="1" applyAlignment="1">
      <alignment horizontal="center" vertical="center" shrinkToFit="1"/>
    </xf>
    <xf numFmtId="0" fontId="16" fillId="0" borderId="53" xfId="0" applyFont="1" applyBorder="1" applyAlignment="1">
      <alignment horizontal="center" vertical="center"/>
    </xf>
    <xf numFmtId="0" fontId="16" fillId="0" borderId="7" xfId="0" applyFont="1" applyBorder="1" applyAlignment="1">
      <alignment horizontal="center" vertical="center"/>
    </xf>
    <xf numFmtId="0" fontId="16" fillId="0" borderId="28" xfId="0" applyFont="1" applyBorder="1" applyAlignment="1">
      <alignment horizontal="center" vertical="center"/>
    </xf>
    <xf numFmtId="0" fontId="16" fillId="0" borderId="62" xfId="0" applyFont="1" applyBorder="1" applyAlignment="1">
      <alignment horizontal="center" vertical="center"/>
    </xf>
    <xf numFmtId="0" fontId="16" fillId="0" borderId="9" xfId="0" applyFont="1" applyBorder="1" applyAlignment="1">
      <alignment horizontal="center" vertical="center"/>
    </xf>
    <xf numFmtId="0" fontId="16" fillId="0" borderId="29" xfId="0" applyFont="1" applyBorder="1" applyAlignment="1">
      <alignment horizontal="center" vertical="center"/>
    </xf>
    <xf numFmtId="0" fontId="7" fillId="0" borderId="46" xfId="0" applyFont="1" applyBorder="1" applyAlignment="1">
      <alignment horizontal="center" vertical="center" shrinkToFit="1"/>
    </xf>
    <xf numFmtId="0" fontId="16" fillId="0" borderId="46" xfId="0" applyFont="1" applyBorder="1" applyAlignment="1">
      <alignment horizontal="left" vertical="center" shrinkToFit="1"/>
    </xf>
    <xf numFmtId="0" fontId="16" fillId="0" borderId="50" xfId="0" applyFont="1" applyBorder="1" applyAlignment="1">
      <alignment horizontal="left" vertical="center" shrinkToFit="1"/>
    </xf>
    <xf numFmtId="0" fontId="16" fillId="0" borderId="62" xfId="0" applyFont="1" applyBorder="1" applyAlignment="1">
      <alignment horizontal="center" vertical="center" shrinkToFit="1"/>
    </xf>
    <xf numFmtId="0" fontId="16" fillId="0" borderId="9" xfId="0" applyFont="1" applyBorder="1" applyAlignment="1">
      <alignment horizontal="center" vertical="center" shrinkToFit="1"/>
    </xf>
    <xf numFmtId="177" fontId="7" fillId="0" borderId="9" xfId="0" applyNumberFormat="1" applyFont="1" applyBorder="1" applyAlignment="1">
      <alignment horizontal="right" vertical="center" shrinkToFit="1"/>
    </xf>
    <xf numFmtId="177" fontId="7" fillId="0" borderId="9" xfId="0" applyNumberFormat="1" applyFont="1" applyBorder="1" applyAlignment="1">
      <alignment horizontal="left" vertical="center" indent="1" shrinkToFit="1"/>
    </xf>
    <xf numFmtId="177" fontId="7" fillId="0" borderId="63" xfId="0" applyNumberFormat="1" applyFont="1" applyBorder="1" applyAlignment="1">
      <alignment horizontal="left" vertical="center" indent="1" shrinkToFit="1"/>
    </xf>
    <xf numFmtId="0" fontId="16" fillId="0" borderId="64" xfId="0" applyFont="1" applyBorder="1" applyAlignment="1">
      <alignment vertical="center" shrinkToFit="1"/>
    </xf>
    <xf numFmtId="0" fontId="16" fillId="0" borderId="65" xfId="0" applyFont="1" applyBorder="1" applyAlignment="1">
      <alignment vertical="center" shrinkToFit="1"/>
    </xf>
    <xf numFmtId="3" fontId="7" fillId="0" borderId="65" xfId="0" applyNumberFormat="1" applyFont="1" applyBorder="1" applyAlignment="1">
      <alignment vertical="center" shrinkToFit="1"/>
    </xf>
    <xf numFmtId="0" fontId="16" fillId="0" borderId="9" xfId="0" applyFont="1" applyBorder="1" applyAlignment="1">
      <alignment horizontal="left" vertical="center" shrinkToFit="1"/>
    </xf>
    <xf numFmtId="0" fontId="16" fillId="0" borderId="29" xfId="0" applyFont="1" applyBorder="1" applyAlignment="1">
      <alignment horizontal="left" vertical="center" shrinkToFit="1"/>
    </xf>
    <xf numFmtId="0" fontId="16" fillId="0" borderId="35" xfId="0" applyFont="1" applyBorder="1" applyAlignment="1">
      <alignment horizontal="distributed" vertical="center" justifyLastLine="1"/>
    </xf>
    <xf numFmtId="0" fontId="16" fillId="0" borderId="0" xfId="0" applyFont="1" applyBorder="1" applyAlignment="1">
      <alignment horizontal="distributed" vertical="center" justifyLastLine="1"/>
    </xf>
    <xf numFmtId="0" fontId="16" fillId="0" borderId="20" xfId="0" applyFont="1" applyBorder="1" applyAlignment="1">
      <alignment horizontal="distributed" vertical="center" justifyLastLine="1"/>
    </xf>
    <xf numFmtId="0" fontId="16" fillId="0" borderId="9" xfId="0" applyFont="1" applyBorder="1" applyAlignment="1">
      <alignment horizontal="distributed" vertical="center" justifyLastLine="1"/>
    </xf>
    <xf numFmtId="0" fontId="16" fillId="0" borderId="49" xfId="0" applyFont="1" applyBorder="1" applyAlignment="1">
      <alignment horizontal="center" vertical="center" shrinkToFit="1"/>
    </xf>
    <xf numFmtId="0" fontId="16" fillId="0" borderId="57" xfId="0" applyFont="1" applyBorder="1" applyAlignment="1">
      <alignment vertical="center" shrinkToFit="1"/>
    </xf>
    <xf numFmtId="0" fontId="16" fillId="0" borderId="58" xfId="0" applyFont="1" applyBorder="1" applyAlignment="1">
      <alignment vertical="center" shrinkToFit="1"/>
    </xf>
    <xf numFmtId="0" fontId="16" fillId="0" borderId="59" xfId="0" applyFont="1" applyBorder="1" applyAlignment="1">
      <alignment vertical="center" shrinkToFit="1"/>
    </xf>
    <xf numFmtId="0" fontId="16" fillId="0" borderId="60" xfId="0" applyFont="1" applyBorder="1" applyAlignment="1">
      <alignment horizontal="center" vertical="center" shrinkToFit="1"/>
    </xf>
    <xf numFmtId="3" fontId="7" fillId="0" borderId="46" xfId="0" applyNumberFormat="1" applyFont="1" applyBorder="1" applyAlignment="1">
      <alignment horizontal="center" vertical="center" shrinkToFit="1"/>
    </xf>
    <xf numFmtId="3" fontId="7" fillId="0" borderId="61" xfId="0" applyNumberFormat="1" applyFont="1" applyBorder="1" applyAlignment="1">
      <alignment horizontal="center" vertical="center" shrinkToFit="1"/>
    </xf>
    <xf numFmtId="0" fontId="45" fillId="0" borderId="47" xfId="0" applyFont="1" applyBorder="1" applyAlignment="1">
      <alignment horizontal="center" vertical="center" shrinkToFit="1"/>
    </xf>
    <xf numFmtId="0" fontId="45" fillId="0" borderId="46"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0" xfId="0" applyFont="1" applyBorder="1" applyAlignment="1">
      <alignment vertical="center" shrinkToFit="1"/>
    </xf>
    <xf numFmtId="0" fontId="9" fillId="0" borderId="33" xfId="0" applyFont="1" applyBorder="1" applyAlignment="1">
      <alignment vertical="center" shrinkToFit="1"/>
    </xf>
    <xf numFmtId="0" fontId="16" fillId="0" borderId="55" xfId="0" applyFont="1" applyBorder="1" applyAlignment="1">
      <alignment horizontal="distributed" vertical="center" justifyLastLine="1"/>
    </xf>
    <xf numFmtId="0" fontId="16" fillId="0" borderId="47" xfId="0" applyFont="1" applyBorder="1" applyAlignment="1">
      <alignment horizontal="distributed" vertical="center" justifyLastLine="1"/>
    </xf>
    <xf numFmtId="0" fontId="16" fillId="0" borderId="56" xfId="0" applyFont="1" applyBorder="1" applyAlignment="1">
      <alignment horizontal="distributed" vertical="center" justifyLastLine="1"/>
    </xf>
    <xf numFmtId="0" fontId="16" fillId="0" borderId="46" xfId="0" applyFont="1" applyBorder="1" applyAlignment="1">
      <alignment horizontal="distributed" vertical="center" justifyLastLine="1"/>
    </xf>
    <xf numFmtId="0" fontId="16" fillId="0" borderId="51" xfId="0" applyFont="1" applyBorder="1" applyAlignment="1">
      <alignment horizontal="center" vertical="center" shrinkToFit="1"/>
    </xf>
    <xf numFmtId="0" fontId="16" fillId="0" borderId="47" xfId="0" applyFont="1" applyBorder="1" applyAlignment="1">
      <alignment horizontal="center" vertical="center" shrinkToFit="1"/>
    </xf>
    <xf numFmtId="0" fontId="9" fillId="0" borderId="47" xfId="0" applyFont="1" applyBorder="1" applyAlignment="1">
      <alignment vertical="center" shrinkToFit="1"/>
    </xf>
    <xf numFmtId="0" fontId="9" fillId="0" borderId="46" xfId="0" applyFont="1" applyBorder="1" applyAlignment="1">
      <alignment vertical="center" shrinkToFit="1"/>
    </xf>
    <xf numFmtId="3" fontId="7" fillId="0" borderId="47" xfId="0" applyNumberFormat="1" applyFont="1" applyBorder="1" applyAlignment="1">
      <alignment vertical="center" shrinkToFit="1"/>
    </xf>
    <xf numFmtId="3" fontId="7" fillId="0" borderId="46" xfId="0" applyNumberFormat="1" applyFont="1" applyBorder="1" applyAlignment="1">
      <alignment vertical="center" shrinkToFit="1"/>
    </xf>
    <xf numFmtId="0" fontId="16" fillId="0" borderId="47" xfId="0" applyFont="1" applyBorder="1" applyAlignment="1">
      <alignment horizontal="left" vertical="center" shrinkToFit="1"/>
    </xf>
    <xf numFmtId="0" fontId="16" fillId="0" borderId="48" xfId="0" applyFont="1" applyBorder="1" applyAlignment="1">
      <alignment horizontal="left" vertical="center" shrinkToFit="1"/>
    </xf>
    <xf numFmtId="0" fontId="7" fillId="0" borderId="47" xfId="0" applyFont="1" applyBorder="1" applyAlignment="1">
      <alignment horizontal="center" vertical="center" shrinkToFit="1"/>
    </xf>
    <xf numFmtId="0" fontId="7" fillId="0" borderId="47" xfId="0" applyFont="1" applyBorder="1" applyAlignment="1">
      <alignment horizontal="right" vertical="center" shrinkToFit="1"/>
    </xf>
    <xf numFmtId="0" fontId="16" fillId="0" borderId="19" xfId="0" applyFont="1" applyBorder="1" applyAlignment="1">
      <alignment horizontal="distributed" vertical="center" justifyLastLine="1"/>
    </xf>
    <xf numFmtId="0" fontId="16" fillId="0" borderId="7" xfId="0" applyFont="1" applyBorder="1" applyAlignment="1">
      <alignment horizontal="distributed" vertical="center" justifyLastLine="1"/>
    </xf>
    <xf numFmtId="0" fontId="16" fillId="0" borderId="46" xfId="0" applyFont="1" applyBorder="1" applyAlignment="1">
      <alignment horizontal="right" vertical="center" shrinkToFit="1"/>
    </xf>
    <xf numFmtId="49" fontId="7" fillId="0" borderId="46" xfId="0" applyNumberFormat="1" applyFont="1" applyBorder="1" applyAlignment="1">
      <alignment horizontal="center" vertical="center" shrinkToFit="1"/>
    </xf>
    <xf numFmtId="0" fontId="16" fillId="0" borderId="0" xfId="0" applyFont="1" applyBorder="1" applyAlignment="1">
      <alignment vertical="center" shrinkToFit="1"/>
    </xf>
    <xf numFmtId="0" fontId="9" fillId="0" borderId="0" xfId="0" applyFont="1" applyBorder="1" applyAlignment="1">
      <alignment horizontal="right" vertical="center" shrinkToFit="1"/>
    </xf>
    <xf numFmtId="0" fontId="9" fillId="0" borderId="7" xfId="0" applyFont="1" applyBorder="1" applyAlignment="1">
      <alignment vertical="center" shrinkToFit="1"/>
    </xf>
    <xf numFmtId="0" fontId="7" fillId="0" borderId="7" xfId="0" applyFont="1" applyBorder="1" applyAlignment="1">
      <alignment horizontal="right" vertical="center" shrinkToFit="1"/>
    </xf>
    <xf numFmtId="0" fontId="9" fillId="0" borderId="48" xfId="0" applyFont="1" applyBorder="1" applyAlignment="1">
      <alignment vertical="center" shrinkToFit="1"/>
    </xf>
    <xf numFmtId="0" fontId="16" fillId="0" borderId="51" xfId="0" applyFont="1" applyBorder="1" applyAlignment="1">
      <alignment horizontal="right" vertical="center" shrinkToFit="1"/>
    </xf>
    <xf numFmtId="0" fontId="16" fillId="0" borderId="47" xfId="0" applyFont="1" applyBorder="1" applyAlignment="1">
      <alignment horizontal="right" vertical="center" shrinkToFit="1"/>
    </xf>
    <xf numFmtId="0" fontId="16" fillId="0" borderId="47" xfId="0" applyFont="1" applyBorder="1" applyAlignment="1">
      <alignment vertical="center" shrinkToFit="1"/>
    </xf>
    <xf numFmtId="0" fontId="9" fillId="0" borderId="0" xfId="0" applyFont="1" applyAlignment="1">
      <alignment vertical="center"/>
    </xf>
    <xf numFmtId="0" fontId="40" fillId="0" borderId="0" xfId="0" applyFont="1" applyAlignment="1">
      <alignment horizontal="distributed" vertical="center"/>
    </xf>
    <xf numFmtId="0" fontId="7" fillId="0" borderId="0" xfId="0" applyFont="1" applyAlignment="1">
      <alignment horizontal="center" vertical="center"/>
    </xf>
    <xf numFmtId="0" fontId="41" fillId="0" borderId="0" xfId="0" applyFont="1" applyAlignment="1">
      <alignment horizontal="distributed" vertical="center"/>
    </xf>
    <xf numFmtId="58" fontId="7" fillId="0" borderId="0" xfId="0" applyNumberFormat="1" applyFont="1" applyAlignment="1">
      <alignment horizontal="center" vertical="center"/>
    </xf>
    <xf numFmtId="0" fontId="16" fillId="0" borderId="7" xfId="0" applyFont="1" applyBorder="1" applyAlignment="1">
      <alignment horizontal="center" vertical="center" shrinkToFit="1"/>
    </xf>
    <xf numFmtId="0" fontId="9" fillId="0" borderId="0" xfId="0" applyFont="1" applyBorder="1" applyAlignment="1">
      <alignment horizontal="center" vertical="center" shrinkToFit="1"/>
    </xf>
    <xf numFmtId="0" fontId="16" fillId="0" borderId="53" xfId="0" applyFont="1" applyBorder="1" applyAlignment="1">
      <alignment horizontal="right" vertical="center" shrinkToFit="1"/>
    </xf>
    <xf numFmtId="0" fontId="16" fillId="0" borderId="7" xfId="0" applyFont="1" applyBorder="1" applyAlignment="1">
      <alignment horizontal="right" vertical="center" shrinkToFit="1"/>
    </xf>
    <xf numFmtId="0" fontId="16" fillId="0" borderId="7" xfId="0" applyFont="1" applyBorder="1" applyAlignment="1">
      <alignment vertical="center" shrinkToFit="1"/>
    </xf>
    <xf numFmtId="0" fontId="16" fillId="0" borderId="53" xfId="0" applyFont="1" applyBorder="1" applyAlignment="1">
      <alignment horizontal="center" vertical="center" wrapText="1" shrinkToFit="1"/>
    </xf>
    <xf numFmtId="0" fontId="16" fillId="0" borderId="52" xfId="0" applyFont="1" applyBorder="1" applyAlignment="1">
      <alignment horizontal="center" vertical="center" shrinkToFit="1"/>
    </xf>
    <xf numFmtId="0" fontId="16" fillId="0" borderId="54" xfId="0" applyFont="1" applyBorder="1" applyAlignment="1">
      <alignment horizontal="center" vertical="center" shrinkToFit="1"/>
    </xf>
    <xf numFmtId="177" fontId="4" fillId="0" borderId="2" xfId="0" applyNumberFormat="1" applyFont="1" applyBorder="1" applyAlignment="1">
      <alignment vertical="center"/>
    </xf>
    <xf numFmtId="0" fontId="4" fillId="0" borderId="3" xfId="0" applyFont="1" applyBorder="1" applyAlignment="1">
      <alignment horizontal="center" vertical="center"/>
    </xf>
    <xf numFmtId="0" fontId="4" fillId="0" borderId="30" xfId="0" applyFont="1" applyBorder="1" applyAlignment="1">
      <alignment horizontal="left" vertical="center" indent="1" shrinkToFit="1"/>
    </xf>
    <xf numFmtId="0" fontId="4" fillId="0" borderId="2" xfId="0" applyFont="1" applyBorder="1" applyAlignment="1">
      <alignment horizontal="left" vertical="center" indent="1" shrinkToFit="1"/>
    </xf>
    <xf numFmtId="0" fontId="4" fillId="0" borderId="31" xfId="0" applyFont="1" applyBorder="1" applyAlignment="1">
      <alignment horizontal="left" vertical="center" indent="1" shrinkToFit="1"/>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4" fillId="0" borderId="20" xfId="0" applyFont="1" applyBorder="1" applyAlignment="1">
      <alignment horizontal="center" vertical="center"/>
    </xf>
    <xf numFmtId="0" fontId="4" fillId="0" borderId="19" xfId="0" applyFont="1" applyBorder="1" applyAlignment="1">
      <alignment horizontal="left" vertical="center" indent="1" shrinkToFit="1"/>
    </xf>
    <xf numFmtId="0" fontId="4" fillId="0" borderId="7" xfId="0" applyFont="1" applyBorder="1" applyAlignment="1">
      <alignment horizontal="left" vertical="center" indent="1" shrinkToFit="1"/>
    </xf>
    <xf numFmtId="0" fontId="4" fillId="0" borderId="28" xfId="0" applyFont="1" applyBorder="1" applyAlignment="1">
      <alignment horizontal="left" vertical="center" indent="1" shrinkToFit="1"/>
    </xf>
    <xf numFmtId="38" fontId="4" fillId="0" borderId="2" xfId="6" applyFont="1" applyBorder="1" applyAlignment="1">
      <alignment vertical="center"/>
    </xf>
    <xf numFmtId="9" fontId="4" fillId="0" borderId="30" xfId="0" applyNumberFormat="1" applyFont="1" applyBorder="1" applyAlignment="1">
      <alignment horizontal="left" vertical="center" indent="1"/>
    </xf>
    <xf numFmtId="0" fontId="4" fillId="0" borderId="2" xfId="0" applyFont="1" applyBorder="1" applyAlignment="1">
      <alignment horizontal="left" vertical="center" indent="1"/>
    </xf>
    <xf numFmtId="0" fontId="4" fillId="0" borderId="31" xfId="0" applyFont="1" applyBorder="1" applyAlignment="1">
      <alignment horizontal="left" vertical="center" indent="1"/>
    </xf>
    <xf numFmtId="0" fontId="4" fillId="0" borderId="29" xfId="0" applyFont="1" applyBorder="1" applyAlignment="1">
      <alignment vertical="center"/>
    </xf>
    <xf numFmtId="0" fontId="4" fillId="0" borderId="0" xfId="0" applyFont="1" applyAlignment="1">
      <alignment horizontal="distributed" vertical="center"/>
    </xf>
    <xf numFmtId="176" fontId="4" fillId="0" borderId="0" xfId="0" applyNumberFormat="1" applyFont="1" applyAlignment="1">
      <alignment horizontal="distributed" vertical="center"/>
    </xf>
    <xf numFmtId="176" fontId="4" fillId="0" borderId="0" xfId="0" applyNumberFormat="1" applyFont="1" applyAlignment="1">
      <alignment horizontal="left" vertical="center"/>
    </xf>
    <xf numFmtId="0" fontId="31" fillId="0" borderId="0" xfId="0" applyFont="1" applyAlignment="1">
      <alignment horizontal="center" vertical="center"/>
    </xf>
    <xf numFmtId="176" fontId="4" fillId="0" borderId="0" xfId="0" applyNumberFormat="1" applyFont="1" applyAlignment="1">
      <alignment horizontal="right" vertical="center"/>
    </xf>
    <xf numFmtId="0" fontId="8" fillId="0" borderId="0" xfId="0" applyFont="1" applyBorder="1" applyAlignment="1">
      <alignment horizontal="center" vertical="center"/>
    </xf>
    <xf numFmtId="0" fontId="4" fillId="0" borderId="15" xfId="0" applyFont="1" applyBorder="1" applyAlignment="1">
      <alignment horizontal="right" vertical="center" shrinkToFit="1"/>
    </xf>
    <xf numFmtId="0" fontId="4" fillId="0" borderId="44" xfId="0" applyFont="1" applyBorder="1" applyAlignment="1">
      <alignment horizontal="right" vertical="center" shrinkToFit="1"/>
    </xf>
    <xf numFmtId="0" fontId="4" fillId="0" borderId="80" xfId="0" applyFont="1" applyBorder="1" applyAlignment="1">
      <alignment horizontal="right" vertical="center"/>
    </xf>
    <xf numFmtId="0" fontId="4" fillId="0" borderId="81" xfId="0" applyFont="1" applyBorder="1" applyAlignment="1">
      <alignment horizontal="right" vertical="center"/>
    </xf>
    <xf numFmtId="0" fontId="8" fillId="0" borderId="9" xfId="0" applyFont="1" applyFill="1" applyBorder="1" applyAlignment="1">
      <alignment vertical="center"/>
    </xf>
    <xf numFmtId="0" fontId="0" fillId="0" borderId="9" xfId="0" applyFill="1" applyBorder="1" applyAlignment="1">
      <alignment vertical="center"/>
    </xf>
    <xf numFmtId="0" fontId="4" fillId="0" borderId="75" xfId="0" applyFont="1" applyBorder="1" applyAlignment="1">
      <alignment horizontal="center" vertical="center"/>
    </xf>
    <xf numFmtId="0" fontId="0" fillId="0" borderId="78" xfId="0" applyBorder="1" applyAlignment="1">
      <alignment horizontal="center" vertical="center"/>
    </xf>
    <xf numFmtId="0" fontId="0" fillId="0" borderId="76" xfId="0" applyBorder="1" applyAlignment="1">
      <alignment horizontal="center" vertical="center"/>
    </xf>
    <xf numFmtId="0" fontId="4" fillId="0" borderId="77"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76" xfId="0" applyFont="1" applyBorder="1" applyAlignment="1">
      <alignment horizontal="center" vertical="center" wrapText="1"/>
    </xf>
    <xf numFmtId="0" fontId="15" fillId="0" borderId="0" xfId="0" applyFont="1" applyBorder="1" applyAlignment="1">
      <alignment vertical="center" wrapText="1"/>
    </xf>
    <xf numFmtId="0" fontId="15" fillId="0" borderId="0" xfId="0" applyFont="1" applyAlignment="1">
      <alignment vertical="center" wrapText="1"/>
    </xf>
    <xf numFmtId="0" fontId="4" fillId="0" borderId="0" xfId="0" applyFont="1" applyBorder="1" applyAlignment="1">
      <alignment vertical="center" shrinkToFit="1"/>
    </xf>
    <xf numFmtId="0" fontId="0" fillId="0" borderId="0" xfId="0" applyAlignment="1">
      <alignment vertical="center" shrinkToFit="1"/>
    </xf>
    <xf numFmtId="0" fontId="0" fillId="0" borderId="0" xfId="0" applyBorder="1" applyAlignment="1">
      <alignment vertical="center" shrinkToFit="1"/>
    </xf>
    <xf numFmtId="0" fontId="4" fillId="0" borderId="15" xfId="0" applyFont="1" applyBorder="1" applyAlignment="1">
      <alignment horizontal="center" vertical="center" shrinkToFit="1"/>
    </xf>
    <xf numFmtId="0" fontId="0" fillId="0" borderId="15" xfId="0" applyBorder="1" applyAlignment="1">
      <alignment vertical="center" shrinkToFit="1"/>
    </xf>
    <xf numFmtId="0" fontId="4" fillId="0" borderId="33" xfId="0" applyFont="1" applyBorder="1" applyAlignment="1">
      <alignment vertical="center" shrinkToFit="1"/>
    </xf>
    <xf numFmtId="0" fontId="32" fillId="0" borderId="0" xfId="0" applyFont="1" applyBorder="1" applyAlignment="1">
      <alignment vertical="center" wrapText="1"/>
    </xf>
    <xf numFmtId="0" fontId="39" fillId="0" borderId="0" xfId="0" applyFont="1" applyBorder="1" applyAlignment="1">
      <alignment vertical="center" wrapText="1"/>
    </xf>
    <xf numFmtId="0" fontId="39" fillId="0" borderId="0" xfId="0" applyFont="1" applyAlignment="1">
      <alignment vertical="center" wrapText="1"/>
    </xf>
    <xf numFmtId="38" fontId="4" fillId="0" borderId="7" xfId="6" applyFont="1" applyBorder="1" applyAlignment="1">
      <alignment vertical="center"/>
    </xf>
    <xf numFmtId="38" fontId="4" fillId="0" borderId="9" xfId="6" applyFont="1" applyBorder="1" applyAlignment="1">
      <alignment vertical="center"/>
    </xf>
    <xf numFmtId="0" fontId="4" fillId="0" borderId="7" xfId="0" applyFont="1" applyBorder="1" applyAlignment="1">
      <alignment horizontal="center" vertical="center"/>
    </xf>
    <xf numFmtId="177" fontId="4" fillId="0" borderId="11" xfId="0" applyNumberFormat="1" applyFont="1" applyBorder="1" applyAlignment="1">
      <alignment horizontal="center" vertical="center"/>
    </xf>
    <xf numFmtId="177" fontId="4" fillId="0" borderId="10" xfId="0" applyNumberFormat="1" applyFont="1" applyBorder="1" applyAlignment="1">
      <alignment horizontal="center" vertical="center"/>
    </xf>
    <xf numFmtId="177" fontId="4" fillId="0" borderId="7" xfId="0" applyNumberFormat="1" applyFont="1" applyBorder="1" applyAlignment="1">
      <alignment vertical="center" shrinkToFit="1"/>
    </xf>
    <xf numFmtId="0" fontId="0" fillId="0" borderId="9" xfId="0" applyFont="1" applyBorder="1" applyAlignment="1">
      <alignment vertical="center" shrinkToFit="1"/>
    </xf>
    <xf numFmtId="0" fontId="6" fillId="0" borderId="0" xfId="0" applyFont="1" applyAlignment="1">
      <alignment horizontal="center" vertical="center"/>
    </xf>
    <xf numFmtId="0" fontId="4" fillId="0" borderId="76" xfId="0" applyFont="1" applyBorder="1" applyAlignment="1">
      <alignment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12" xfId="0" applyFont="1" applyBorder="1" applyAlignment="1">
      <alignment vertical="center"/>
    </xf>
    <xf numFmtId="0" fontId="4" fillId="0" borderId="16" xfId="0" applyFont="1" applyBorder="1" applyAlignment="1">
      <alignment vertical="center"/>
    </xf>
    <xf numFmtId="177" fontId="4" fillId="0" borderId="19" xfId="0" applyNumberFormat="1" applyFont="1" applyBorder="1" applyAlignment="1">
      <alignment vertical="center" shrinkToFit="1"/>
    </xf>
    <xf numFmtId="0" fontId="0" fillId="0" borderId="20" xfId="0" applyFont="1" applyBorder="1" applyAlignment="1">
      <alignment vertical="center" shrinkToFit="1"/>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7" xfId="0" applyNumberFormat="1" applyFont="1" applyFill="1" applyBorder="1" applyAlignment="1">
      <alignment horizontal="center" vertical="center" shrinkToFit="1"/>
    </xf>
    <xf numFmtId="0" fontId="4" fillId="0" borderId="9" xfId="0" applyNumberFormat="1" applyFont="1" applyFill="1" applyBorder="1" applyAlignment="1">
      <alignment horizontal="center" vertical="center" shrinkToFit="1"/>
    </xf>
    <xf numFmtId="0" fontId="0" fillId="0" borderId="9" xfId="0" applyFont="1" applyBorder="1" applyAlignment="1">
      <alignment horizontal="center" vertical="center"/>
    </xf>
    <xf numFmtId="177" fontId="4" fillId="0" borderId="21" xfId="0" applyNumberFormat="1" applyFont="1" applyBorder="1" applyAlignment="1">
      <alignment horizontal="center" vertical="center"/>
    </xf>
    <xf numFmtId="0" fontId="4" fillId="0" borderId="12" xfId="0" applyFont="1" applyBorder="1" applyAlignment="1">
      <alignment vertical="center" shrinkToFit="1"/>
    </xf>
    <xf numFmtId="0" fontId="0" fillId="0" borderId="7" xfId="0" applyFont="1" applyBorder="1" applyAlignment="1">
      <alignment vertical="center" shrinkToFit="1"/>
    </xf>
    <xf numFmtId="0" fontId="0" fillId="0" borderId="11" xfId="0" applyFont="1" applyBorder="1" applyAlignment="1">
      <alignment vertical="center" shrinkToFit="1"/>
    </xf>
    <xf numFmtId="0" fontId="0" fillId="0" borderId="15" xfId="0" applyFont="1" applyBorder="1" applyAlignment="1">
      <alignment vertical="center" shrinkToFit="1"/>
    </xf>
    <xf numFmtId="177" fontId="4" fillId="0" borderId="7" xfId="0" applyNumberFormat="1" applyFont="1" applyBorder="1" applyAlignment="1">
      <alignment vertical="center"/>
    </xf>
    <xf numFmtId="0" fontId="0" fillId="0" borderId="15" xfId="0" applyFont="1" applyBorder="1" applyAlignment="1">
      <alignment vertical="center"/>
    </xf>
    <xf numFmtId="177" fontId="4" fillId="3" borderId="7" xfId="0" applyNumberFormat="1" applyFont="1" applyFill="1" applyBorder="1" applyAlignment="1">
      <alignment vertical="center" shrinkToFit="1"/>
    </xf>
    <xf numFmtId="0" fontId="8" fillId="0" borderId="15" xfId="0" applyFont="1" applyBorder="1" applyAlignment="1">
      <alignment vertical="center" shrinkToFit="1"/>
    </xf>
    <xf numFmtId="177" fontId="22" fillId="0" borderId="9" xfId="0" applyNumberFormat="1" applyFont="1" applyBorder="1" applyAlignment="1">
      <alignment vertical="center" shrinkToFit="1"/>
    </xf>
    <xf numFmtId="177" fontId="4" fillId="0" borderId="0" xfId="0" applyNumberFormat="1" applyFont="1" applyBorder="1" applyAlignment="1">
      <alignment vertical="center"/>
    </xf>
    <xf numFmtId="177" fontId="22" fillId="0" borderId="7" xfId="0" applyNumberFormat="1" applyFont="1" applyBorder="1" applyAlignment="1">
      <alignment vertical="center"/>
    </xf>
    <xf numFmtId="0" fontId="22" fillId="0" borderId="7" xfId="0" applyFont="1" applyBorder="1" applyAlignment="1">
      <alignment vertical="center"/>
    </xf>
    <xf numFmtId="0" fontId="4" fillId="0" borderId="9" xfId="0" applyFont="1" applyFill="1" applyBorder="1" applyAlignment="1">
      <alignment vertical="center"/>
    </xf>
    <xf numFmtId="177" fontId="4" fillId="0" borderId="9" xfId="0" applyNumberFormat="1" applyFont="1" applyBorder="1" applyAlignment="1">
      <alignment vertical="center" shrinkToFit="1"/>
    </xf>
    <xf numFmtId="0" fontId="4" fillId="0" borderId="12" xfId="0" applyFont="1" applyBorder="1" applyAlignment="1">
      <alignment horizontal="center" vertical="center"/>
    </xf>
    <xf numFmtId="0" fontId="4" fillId="0" borderId="26" xfId="0" applyFont="1" applyBorder="1" applyAlignment="1">
      <alignment horizontal="center" vertical="center"/>
    </xf>
    <xf numFmtId="0" fontId="4" fillId="0" borderId="44" xfId="0" applyFont="1" applyBorder="1" applyAlignment="1">
      <alignment vertical="center"/>
    </xf>
    <xf numFmtId="0" fontId="4" fillId="0" borderId="17" xfId="0" applyFont="1" applyBorder="1" applyAlignment="1">
      <alignment vertical="center"/>
    </xf>
    <xf numFmtId="0" fontId="4" fillId="0" borderId="74" xfId="0" applyFont="1" applyBorder="1" applyAlignment="1">
      <alignment vertical="center"/>
    </xf>
    <xf numFmtId="177" fontId="4" fillId="0" borderId="7" xfId="0" applyNumberFormat="1" applyFont="1" applyFill="1" applyBorder="1" applyAlignment="1">
      <alignment vertical="center" shrinkToFit="1"/>
    </xf>
    <xf numFmtId="0" fontId="8" fillId="0" borderId="7" xfId="0" applyFont="1" applyFill="1" applyBorder="1" applyAlignment="1">
      <alignment vertical="center" shrinkToFit="1"/>
    </xf>
    <xf numFmtId="0" fontId="8" fillId="0" borderId="15" xfId="0" applyFont="1" applyFill="1" applyBorder="1" applyAlignment="1">
      <alignment vertical="center" shrinkToFit="1"/>
    </xf>
    <xf numFmtId="0" fontId="32" fillId="0" borderId="17" xfId="0" applyFont="1" applyBorder="1" applyAlignment="1">
      <alignment horizontal="center" vertical="center"/>
    </xf>
    <xf numFmtId="0" fontId="32" fillId="0" borderId="18" xfId="0" applyFont="1" applyBorder="1" applyAlignment="1">
      <alignment horizontal="center" vertical="center"/>
    </xf>
    <xf numFmtId="0" fontId="8" fillId="0" borderId="35" xfId="0" applyFont="1" applyBorder="1" applyAlignment="1">
      <alignment vertical="center" shrinkToFit="1"/>
    </xf>
    <xf numFmtId="0" fontId="8" fillId="0" borderId="0" xfId="0" applyFont="1" applyBorder="1" applyAlignment="1">
      <alignment vertical="center" shrinkToFit="1"/>
    </xf>
    <xf numFmtId="0" fontId="8" fillId="0" borderId="33" xfId="0" applyFont="1" applyBorder="1" applyAlignment="1">
      <alignment vertical="center" shrinkToFit="1"/>
    </xf>
    <xf numFmtId="0" fontId="4" fillId="0" borderId="19" xfId="0" applyFont="1" applyBorder="1" applyAlignment="1">
      <alignment vertical="center" wrapText="1"/>
    </xf>
    <xf numFmtId="0" fontId="4" fillId="0" borderId="7" xfId="0" applyFont="1" applyBorder="1" applyAlignment="1">
      <alignment vertical="center" wrapText="1"/>
    </xf>
    <xf numFmtId="0" fontId="4" fillId="0" borderId="28" xfId="0" applyFont="1" applyBorder="1" applyAlignment="1">
      <alignment vertical="center" wrapText="1"/>
    </xf>
    <xf numFmtId="0" fontId="4" fillId="0" borderId="35" xfId="0" applyFont="1" applyBorder="1" applyAlignment="1">
      <alignment vertical="center" wrapText="1"/>
    </xf>
    <xf numFmtId="0" fontId="4" fillId="0" borderId="0" xfId="0" applyFont="1" applyBorder="1" applyAlignment="1">
      <alignment vertical="center" wrapText="1"/>
    </xf>
    <xf numFmtId="0" fontId="4" fillId="0" borderId="33" xfId="0" applyFont="1" applyBorder="1" applyAlignment="1">
      <alignment vertical="center" wrapText="1"/>
    </xf>
    <xf numFmtId="0" fontId="4" fillId="0" borderId="20" xfId="0" applyFont="1" applyBorder="1" applyAlignment="1">
      <alignment vertical="center" wrapText="1"/>
    </xf>
    <xf numFmtId="0" fontId="4" fillId="0" borderId="9" xfId="0" applyFont="1" applyBorder="1" applyAlignment="1">
      <alignment vertical="center" wrapText="1"/>
    </xf>
    <xf numFmtId="0" fontId="4" fillId="0" borderId="29" xfId="0" applyFont="1" applyBorder="1" applyAlignment="1">
      <alignment vertical="center" wrapText="1"/>
    </xf>
    <xf numFmtId="0" fontId="8" fillId="0" borderId="20" xfId="0" applyFont="1" applyBorder="1" applyAlignment="1">
      <alignment vertical="center" shrinkToFit="1"/>
    </xf>
    <xf numFmtId="0" fontId="8" fillId="0" borderId="9" xfId="0" applyFont="1" applyBorder="1" applyAlignment="1">
      <alignment vertical="center" shrinkToFit="1"/>
    </xf>
    <xf numFmtId="0" fontId="8" fillId="0" borderId="29" xfId="0" applyFont="1" applyBorder="1" applyAlignment="1">
      <alignment vertical="center" shrinkToFit="1"/>
    </xf>
    <xf numFmtId="0" fontId="8" fillId="0" borderId="19" xfId="0" applyFont="1" applyBorder="1" applyAlignment="1">
      <alignment vertical="center" shrinkToFit="1"/>
    </xf>
    <xf numFmtId="0" fontId="8" fillId="0" borderId="7" xfId="0" applyFont="1" applyBorder="1" applyAlignment="1">
      <alignment vertical="center" shrinkToFit="1"/>
    </xf>
    <xf numFmtId="0" fontId="8" fillId="0" borderId="28" xfId="0" applyFont="1" applyBorder="1" applyAlignment="1">
      <alignment vertical="center" shrinkToFit="1"/>
    </xf>
    <xf numFmtId="0" fontId="4" fillId="0" borderId="20" xfId="0" applyFont="1" applyBorder="1">
      <alignment vertical="center"/>
    </xf>
    <xf numFmtId="0" fontId="8" fillId="0" borderId="9" xfId="0" applyFont="1" applyBorder="1">
      <alignment vertical="center"/>
    </xf>
    <xf numFmtId="0" fontId="8" fillId="0" borderId="29" xfId="0" applyFont="1" applyBorder="1">
      <alignment vertical="center"/>
    </xf>
    <xf numFmtId="0" fontId="8" fillId="0" borderId="2" xfId="0" applyFont="1" applyBorder="1" applyAlignment="1">
      <alignment horizontal="center" vertical="center"/>
    </xf>
    <xf numFmtId="0" fontId="8" fillId="0" borderId="31" xfId="0" applyFont="1" applyBorder="1" applyAlignment="1">
      <alignment horizontal="center" vertical="center"/>
    </xf>
    <xf numFmtId="0" fontId="7" fillId="0" borderId="35" xfId="0" applyFont="1" applyBorder="1" applyAlignment="1">
      <alignment vertical="center" shrinkToFit="1"/>
    </xf>
    <xf numFmtId="0" fontId="7" fillId="0" borderId="0" xfId="0" applyFont="1" applyBorder="1" applyAlignment="1">
      <alignment vertical="center" shrinkToFit="1"/>
    </xf>
    <xf numFmtId="0" fontId="7" fillId="0" borderId="33" xfId="0" applyFont="1" applyBorder="1" applyAlignment="1">
      <alignment vertical="center" shrinkToFi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8" fillId="0" borderId="17" xfId="0" applyFont="1" applyBorder="1" applyAlignment="1">
      <alignment horizontal="center" vertical="center" textRotation="255"/>
    </xf>
    <xf numFmtId="0" fontId="8" fillId="0" borderId="32" xfId="0" applyFont="1" applyBorder="1" applyAlignment="1">
      <alignment horizontal="center" vertical="center" textRotation="255"/>
    </xf>
    <xf numFmtId="0" fontId="8" fillId="0" borderId="18" xfId="0" applyFont="1" applyBorder="1" applyAlignment="1">
      <alignment horizontal="center" vertical="center" textRotation="255"/>
    </xf>
    <xf numFmtId="0" fontId="53" fillId="0" borderId="17" xfId="0" applyFont="1" applyBorder="1" applyAlignment="1">
      <alignment horizontal="center" vertical="center" textRotation="255"/>
    </xf>
    <xf numFmtId="0" fontId="53" fillId="0" borderId="32" xfId="0" applyFont="1" applyBorder="1" applyAlignment="1">
      <alignment horizontal="center" vertical="center" textRotation="255"/>
    </xf>
    <xf numFmtId="0" fontId="53" fillId="0" borderId="18" xfId="0" applyFont="1" applyBorder="1" applyAlignment="1">
      <alignment horizontal="center" vertical="center" textRotation="255"/>
    </xf>
    <xf numFmtId="0" fontId="32" fillId="0" borderId="19"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28" xfId="0" applyFont="1" applyBorder="1" applyAlignment="1">
      <alignment horizontal="center" vertical="center" shrinkToFit="1"/>
    </xf>
    <xf numFmtId="0" fontId="32" fillId="0" borderId="20" xfId="0" applyFont="1" applyBorder="1" applyAlignment="1">
      <alignment horizontal="center" vertical="center" shrinkToFit="1"/>
    </xf>
    <xf numFmtId="0" fontId="32" fillId="0" borderId="9" xfId="0" applyFont="1" applyBorder="1" applyAlignment="1">
      <alignment horizontal="center" vertical="center" shrinkToFit="1"/>
    </xf>
    <xf numFmtId="0" fontId="32" fillId="0" borderId="29" xfId="0" applyFont="1" applyBorder="1" applyAlignment="1">
      <alignment horizontal="center" vertical="center" shrinkToFit="1"/>
    </xf>
    <xf numFmtId="0" fontId="4" fillId="0" borderId="35" xfId="0" applyFont="1" applyBorder="1" applyAlignment="1">
      <alignment horizontal="center" vertical="center"/>
    </xf>
    <xf numFmtId="0" fontId="4" fillId="0" borderId="0" xfId="0" applyFont="1" applyBorder="1" applyAlignment="1">
      <alignment horizontal="center" vertical="center"/>
    </xf>
    <xf numFmtId="0" fontId="4" fillId="0" borderId="33" xfId="0" applyFont="1" applyBorder="1" applyAlignment="1">
      <alignment horizontal="center" vertical="center"/>
    </xf>
    <xf numFmtId="0" fontId="4" fillId="0" borderId="17" xfId="0" applyFont="1" applyBorder="1" applyAlignment="1">
      <alignment horizontal="center" vertical="center" textRotation="255"/>
    </xf>
    <xf numFmtId="0" fontId="4" fillId="0" borderId="32"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19" xfId="0" applyFont="1" applyBorder="1" applyAlignment="1">
      <alignment horizontal="distributed" vertical="center" shrinkToFit="1"/>
    </xf>
    <xf numFmtId="0" fontId="4" fillId="0" borderId="7" xfId="0" applyFont="1" applyBorder="1" applyAlignment="1">
      <alignment horizontal="distributed" vertical="center" shrinkToFit="1"/>
    </xf>
    <xf numFmtId="0" fontId="4" fillId="0" borderId="28" xfId="0" applyFont="1" applyBorder="1" applyAlignment="1">
      <alignment horizontal="distributed" vertical="center" shrinkToFit="1"/>
    </xf>
    <xf numFmtId="0" fontId="4" fillId="0" borderId="20" xfId="0" applyFont="1" applyBorder="1" applyAlignment="1">
      <alignment horizontal="distributed" vertical="center" shrinkToFit="1"/>
    </xf>
    <xf numFmtId="0" fontId="4" fillId="0" borderId="9" xfId="0" applyFont="1" applyBorder="1" applyAlignment="1">
      <alignment horizontal="distributed" vertical="center" shrinkToFit="1"/>
    </xf>
    <xf numFmtId="0" fontId="4" fillId="0" borderId="29" xfId="0" applyFont="1" applyBorder="1" applyAlignment="1">
      <alignment horizontal="distributed" vertical="center" shrinkToFit="1"/>
    </xf>
    <xf numFmtId="0" fontId="4" fillId="0" borderId="19" xfId="0" applyFont="1" applyBorder="1" applyAlignment="1">
      <alignment horizontal="distributed" vertical="center"/>
    </xf>
    <xf numFmtId="0" fontId="4" fillId="0" borderId="7" xfId="0" applyFont="1" applyBorder="1" applyAlignment="1">
      <alignment horizontal="distributed" vertical="center"/>
    </xf>
    <xf numFmtId="0" fontId="4" fillId="0" borderId="28" xfId="0" applyFont="1" applyBorder="1" applyAlignment="1">
      <alignment horizontal="distributed" vertical="center"/>
    </xf>
    <xf numFmtId="0" fontId="0" fillId="0" borderId="20" xfId="0" applyBorder="1" applyAlignment="1">
      <alignment horizontal="distributed" vertical="center"/>
    </xf>
    <xf numFmtId="0" fontId="0" fillId="0" borderId="9" xfId="0" applyBorder="1" applyAlignment="1">
      <alignment horizontal="distributed" vertical="center"/>
    </xf>
    <xf numFmtId="0" fontId="0" fillId="0" borderId="29" xfId="0" applyBorder="1" applyAlignment="1">
      <alignment horizontal="distributed" vertical="center"/>
    </xf>
    <xf numFmtId="177" fontId="4" fillId="0" borderId="7" xfId="0" applyNumberFormat="1" applyFont="1" applyBorder="1" applyAlignment="1">
      <alignment horizontal="right"/>
    </xf>
    <xf numFmtId="0" fontId="4" fillId="0" borderId="19" xfId="0" applyFont="1" applyBorder="1" applyAlignment="1"/>
    <xf numFmtId="0" fontId="4" fillId="0" borderId="7" xfId="0" applyFont="1" applyBorder="1" applyAlignment="1"/>
    <xf numFmtId="0" fontId="4" fillId="0" borderId="28" xfId="0" applyFont="1" applyBorder="1" applyAlignment="1"/>
    <xf numFmtId="0" fontId="4" fillId="0" borderId="30" xfId="0" applyFont="1" applyBorder="1" applyAlignment="1">
      <alignment horizontal="distributed" vertical="center"/>
    </xf>
    <xf numFmtId="0" fontId="4" fillId="0" borderId="2" xfId="0" applyFont="1" applyBorder="1" applyAlignment="1">
      <alignment horizontal="distributed" vertical="center"/>
    </xf>
    <xf numFmtId="0" fontId="4" fillId="0" borderId="31" xfId="0" applyFont="1" applyBorder="1" applyAlignment="1">
      <alignment horizontal="distributed" vertical="center"/>
    </xf>
    <xf numFmtId="0" fontId="4" fillId="0" borderId="35" xfId="0" applyFont="1" applyBorder="1" applyAlignment="1">
      <alignment horizontal="distributed" vertical="center"/>
    </xf>
    <xf numFmtId="0" fontId="4" fillId="0" borderId="0" xfId="0" applyFont="1" applyBorder="1" applyAlignment="1">
      <alignment horizontal="distributed" vertical="center"/>
    </xf>
    <xf numFmtId="0" fontId="4" fillId="0" borderId="33" xfId="0" applyFont="1" applyBorder="1" applyAlignment="1">
      <alignment horizontal="distributed" vertical="center"/>
    </xf>
    <xf numFmtId="0" fontId="4" fillId="0" borderId="20" xfId="0" applyFont="1" applyBorder="1" applyAlignment="1">
      <alignment horizontal="distributed" vertical="center"/>
    </xf>
    <xf numFmtId="0" fontId="4" fillId="0" borderId="9" xfId="0" applyFont="1" applyBorder="1" applyAlignment="1">
      <alignment horizontal="distributed" vertical="center"/>
    </xf>
    <xf numFmtId="0" fontId="4" fillId="0" borderId="29" xfId="0" applyFont="1" applyBorder="1" applyAlignment="1">
      <alignment horizontal="distributed" vertical="center"/>
    </xf>
    <xf numFmtId="38" fontId="4" fillId="0" borderId="2" xfId="0" applyNumberFormat="1" applyFont="1" applyBorder="1" applyAlignment="1">
      <alignment horizontal="center" vertical="center"/>
    </xf>
    <xf numFmtId="3" fontId="4" fillId="0" borderId="2" xfId="0" applyNumberFormat="1" applyFont="1" applyBorder="1" applyAlignment="1">
      <alignment horizontal="center" vertical="center"/>
    </xf>
    <xf numFmtId="177" fontId="4" fillId="0" borderId="2" xfId="0" applyNumberFormat="1" applyFont="1" applyBorder="1" applyAlignment="1">
      <alignment horizontal="right" vertical="center"/>
    </xf>
    <xf numFmtId="176" fontId="4" fillId="0" borderId="19" xfId="0" applyNumberFormat="1" applyFont="1" applyBorder="1" applyAlignment="1">
      <alignment horizontal="center" vertical="center"/>
    </xf>
    <xf numFmtId="176" fontId="4" fillId="0" borderId="20" xfId="0" applyNumberFormat="1" applyFont="1" applyBorder="1" applyAlignment="1">
      <alignment horizontal="center" vertical="center"/>
    </xf>
    <xf numFmtId="176" fontId="4" fillId="0" borderId="9" xfId="0" applyNumberFormat="1" applyFont="1" applyBorder="1" applyAlignment="1">
      <alignment horizontal="center" vertical="center"/>
    </xf>
    <xf numFmtId="0" fontId="4" fillId="0" borderId="0" xfId="0" applyFont="1" applyAlignment="1">
      <alignment horizontal="left" vertical="center" shrinkToFit="1"/>
    </xf>
    <xf numFmtId="38" fontId="4" fillId="0" borderId="0" xfId="0" applyNumberFormat="1" applyFont="1" applyAlignment="1">
      <alignment horizontal="right" vertical="center"/>
    </xf>
    <xf numFmtId="0" fontId="4" fillId="0" borderId="0" xfId="0" applyNumberFormat="1" applyFont="1" applyAlignment="1">
      <alignment horizontal="right" vertical="center"/>
    </xf>
    <xf numFmtId="0" fontId="4" fillId="0" borderId="0" xfId="0" applyFont="1" applyAlignment="1">
      <alignment horizontal="center" vertical="center"/>
    </xf>
    <xf numFmtId="0" fontId="4" fillId="0" borderId="19" xfId="0" applyFont="1" applyBorder="1" applyAlignment="1">
      <alignment vertical="center" shrinkToFit="1"/>
    </xf>
    <xf numFmtId="0" fontId="4" fillId="0" borderId="28" xfId="0" applyFont="1" applyBorder="1" applyAlignment="1">
      <alignment vertical="center" shrinkToFit="1"/>
    </xf>
    <xf numFmtId="0" fontId="4" fillId="0" borderId="35" xfId="0" applyFont="1" applyBorder="1" applyAlignment="1">
      <alignment vertical="center" shrinkToFit="1"/>
    </xf>
    <xf numFmtId="0" fontId="4" fillId="0" borderId="29" xfId="0" applyFont="1" applyBorder="1" applyAlignment="1">
      <alignment vertical="center" shrinkToFit="1"/>
    </xf>
    <xf numFmtId="38" fontId="4" fillId="0" borderId="7" xfId="6" applyFont="1" applyBorder="1" applyAlignment="1">
      <alignment horizontal="right" vertical="center"/>
    </xf>
    <xf numFmtId="38" fontId="4" fillId="0" borderId="2" xfId="6" applyFont="1" applyBorder="1" applyAlignment="1">
      <alignment horizontal="right" vertical="center" indent="1"/>
    </xf>
    <xf numFmtId="3" fontId="4" fillId="0" borderId="0" xfId="0" applyNumberFormat="1" applyFont="1" applyBorder="1" applyAlignment="1">
      <alignment horizontal="right" vertical="center" indent="1"/>
    </xf>
    <xf numFmtId="0" fontId="4" fillId="0" borderId="0" xfId="0" applyFont="1" applyBorder="1" applyAlignment="1">
      <alignment horizontal="right" vertical="center" indent="1"/>
    </xf>
    <xf numFmtId="0" fontId="4" fillId="0" borderId="19" xfId="0" applyFont="1" applyBorder="1" applyAlignment="1">
      <alignment horizontal="left" vertical="center" indent="1"/>
    </xf>
    <xf numFmtId="0" fontId="4" fillId="0" borderId="7" xfId="0" applyFont="1" applyBorder="1" applyAlignment="1">
      <alignment horizontal="left" vertical="center" indent="1"/>
    </xf>
    <xf numFmtId="0" fontId="4" fillId="0" borderId="28" xfId="0" applyFont="1" applyBorder="1" applyAlignment="1">
      <alignment horizontal="left" vertical="center" indent="1"/>
    </xf>
    <xf numFmtId="0" fontId="4" fillId="0" borderId="20" xfId="0" applyFont="1" applyBorder="1" applyAlignment="1">
      <alignment horizontal="left" vertical="center" indent="1"/>
    </xf>
    <xf numFmtId="0" fontId="4" fillId="0" borderId="9" xfId="0" applyFont="1" applyBorder="1" applyAlignment="1">
      <alignment horizontal="left" vertical="center" indent="1"/>
    </xf>
    <xf numFmtId="0" fontId="4" fillId="0" borderId="29" xfId="0" applyFont="1" applyBorder="1" applyAlignment="1">
      <alignment horizontal="left" vertical="center" indent="1"/>
    </xf>
    <xf numFmtId="0" fontId="4" fillId="0" borderId="0" xfId="0" applyFont="1">
      <alignment vertical="center"/>
    </xf>
    <xf numFmtId="176" fontId="4" fillId="0" borderId="0" xfId="0" applyNumberFormat="1" applyFont="1">
      <alignment vertical="center"/>
    </xf>
    <xf numFmtId="0" fontId="4" fillId="0" borderId="35" xfId="0" applyFont="1" applyBorder="1" applyAlignment="1">
      <alignment vertical="center"/>
    </xf>
    <xf numFmtId="0" fontId="4" fillId="0" borderId="33" xfId="0" applyFont="1" applyBorder="1" applyAlignment="1">
      <alignment vertical="center"/>
    </xf>
    <xf numFmtId="0" fontId="4" fillId="0" borderId="20" xfId="0" applyFont="1" applyBorder="1" applyAlignment="1">
      <alignment vertical="center"/>
    </xf>
    <xf numFmtId="9" fontId="4" fillId="0" borderId="19" xfId="0" applyNumberFormat="1" applyFont="1" applyBorder="1" applyAlignment="1">
      <alignment horizontal="left" vertical="center" indent="1"/>
    </xf>
    <xf numFmtId="0" fontId="8" fillId="0" borderId="19" xfId="0" applyFont="1" applyBorder="1" applyAlignment="1">
      <alignment horizontal="center" vertical="center"/>
    </xf>
    <xf numFmtId="0" fontId="8" fillId="0" borderId="7" xfId="0" applyFont="1" applyBorder="1" applyAlignment="1">
      <alignment horizontal="center" vertical="center"/>
    </xf>
    <xf numFmtId="0" fontId="8" fillId="0" borderId="28" xfId="0" applyFont="1" applyBorder="1" applyAlignment="1">
      <alignment horizontal="center" vertical="center"/>
    </xf>
    <xf numFmtId="0" fontId="8" fillId="0" borderId="20" xfId="0" applyFont="1" applyBorder="1" applyAlignment="1">
      <alignment horizontal="center" vertical="center"/>
    </xf>
    <xf numFmtId="0" fontId="8" fillId="0" borderId="9" xfId="0" applyFont="1" applyBorder="1" applyAlignment="1">
      <alignment horizontal="center" vertical="center"/>
    </xf>
    <xf numFmtId="0" fontId="8" fillId="0" borderId="29" xfId="0" applyFont="1" applyBorder="1" applyAlignment="1">
      <alignment horizontal="center" vertical="center"/>
    </xf>
    <xf numFmtId="0" fontId="0" fillId="0" borderId="28" xfId="0" applyFont="1" applyBorder="1" applyAlignment="1">
      <alignment vertical="center"/>
    </xf>
    <xf numFmtId="0" fontId="8" fillId="0" borderId="35" xfId="0" applyFont="1" applyBorder="1" applyAlignment="1">
      <alignment horizontal="center" vertical="center"/>
    </xf>
    <xf numFmtId="0" fontId="0" fillId="0" borderId="33" xfId="0" applyFont="1" applyBorder="1" applyAlignment="1">
      <alignment horizontal="center" vertical="center"/>
    </xf>
    <xf numFmtId="0" fontId="10" fillId="0" borderId="19" xfId="0" applyFont="1" applyBorder="1" applyAlignment="1">
      <alignment horizontal="left" vertical="center" wrapText="1"/>
    </xf>
    <xf numFmtId="0" fontId="10" fillId="0" borderId="7" xfId="0" applyFont="1" applyBorder="1" applyAlignment="1">
      <alignment horizontal="left" vertical="center" wrapText="1"/>
    </xf>
    <xf numFmtId="0" fontId="27" fillId="0" borderId="28" xfId="0" applyFont="1" applyBorder="1" applyAlignment="1">
      <alignment horizontal="left" vertical="center"/>
    </xf>
    <xf numFmtId="0" fontId="27" fillId="0" borderId="20" xfId="0" applyFont="1" applyBorder="1" applyAlignment="1">
      <alignment horizontal="left" vertical="center"/>
    </xf>
    <xf numFmtId="0" fontId="27" fillId="0" borderId="9" xfId="0" applyFont="1" applyBorder="1" applyAlignment="1">
      <alignment horizontal="left" vertical="center"/>
    </xf>
    <xf numFmtId="0" fontId="27" fillId="0" borderId="29" xfId="0" applyFont="1" applyBorder="1" applyAlignment="1">
      <alignment horizontal="left" vertical="center"/>
    </xf>
    <xf numFmtId="0" fontId="0" fillId="0" borderId="7" xfId="0" applyFont="1" applyBorder="1" applyAlignment="1">
      <alignment horizontal="center" vertical="center"/>
    </xf>
    <xf numFmtId="0" fontId="0" fillId="0" borderId="35" xfId="0" applyFont="1" applyBorder="1" applyAlignment="1">
      <alignment horizontal="center" vertical="center"/>
    </xf>
    <xf numFmtId="0" fontId="0" fillId="0" borderId="0" xfId="0" applyFont="1" applyBorder="1" applyAlignment="1">
      <alignment horizontal="center" vertical="center"/>
    </xf>
    <xf numFmtId="0" fontId="0" fillId="0" borderId="20" xfId="0" applyFont="1" applyBorder="1" applyAlignment="1">
      <alignment vertical="center"/>
    </xf>
    <xf numFmtId="0" fontId="0" fillId="0" borderId="9" xfId="0" applyFont="1" applyBorder="1" applyAlignment="1">
      <alignment vertical="center"/>
    </xf>
    <xf numFmtId="0" fontId="4" fillId="0" borderId="19" xfId="0" applyFont="1" applyBorder="1" applyAlignment="1">
      <alignment horizontal="left" vertical="center"/>
    </xf>
    <xf numFmtId="0" fontId="4" fillId="0" borderId="28" xfId="0" applyFont="1" applyBorder="1" applyAlignment="1">
      <alignment horizontal="left" vertical="center"/>
    </xf>
    <xf numFmtId="194" fontId="4" fillId="0" borderId="7" xfId="0" applyNumberFormat="1" applyFont="1" applyBorder="1" applyAlignment="1">
      <alignment horizontal="center" vertical="center"/>
    </xf>
    <xf numFmtId="0" fontId="8" fillId="0" borderId="33" xfId="0" applyFont="1" applyBorder="1" applyAlignment="1">
      <alignment horizontal="center" vertical="center"/>
    </xf>
    <xf numFmtId="0" fontId="4" fillId="0" borderId="30" xfId="0" applyFont="1" applyBorder="1" applyAlignment="1">
      <alignment horizontal="left" vertical="center" indent="1"/>
    </xf>
    <xf numFmtId="0" fontId="4" fillId="0" borderId="19" xfId="0" applyFont="1" applyBorder="1" applyAlignment="1">
      <alignment horizontal="center" vertical="center" wrapText="1"/>
    </xf>
    <xf numFmtId="176" fontId="4" fillId="0" borderId="9" xfId="0" applyNumberFormat="1" applyFont="1" applyBorder="1" applyAlignment="1">
      <alignment horizontal="distributed" vertical="center"/>
    </xf>
    <xf numFmtId="191" fontId="4" fillId="0" borderId="0" xfId="0" applyNumberFormat="1" applyFont="1" applyAlignment="1">
      <alignment horizontal="center" vertical="center" shrinkToFit="1"/>
    </xf>
    <xf numFmtId="192" fontId="4" fillId="0" borderId="0" xfId="0" applyNumberFormat="1" applyFont="1" applyAlignment="1">
      <alignment horizontal="center" vertical="center" shrinkToFit="1"/>
    </xf>
    <xf numFmtId="177" fontId="4" fillId="0" borderId="0" xfId="0" applyNumberFormat="1" applyFont="1" applyAlignment="1">
      <alignment horizontal="center" vertical="center" shrinkToFi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32" fillId="0" borderId="19"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28" xfId="0" applyFont="1" applyFill="1" applyBorder="1" applyAlignment="1">
      <alignment horizontal="center" vertical="center"/>
    </xf>
    <xf numFmtId="0" fontId="32" fillId="0" borderId="20"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29"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Border="1" applyAlignment="1">
      <alignment horizontal="left" vertical="center" shrinkToFit="1"/>
    </xf>
    <xf numFmtId="176" fontId="4" fillId="0" borderId="0" xfId="0" quotePrefix="1" applyNumberFormat="1" applyFont="1" applyAlignment="1">
      <alignment horizontal="distributed" vertical="center"/>
    </xf>
    <xf numFmtId="177" fontId="46" fillId="0" borderId="7" xfId="0" applyNumberFormat="1" applyFont="1" applyFill="1" applyBorder="1" applyAlignment="1">
      <alignment vertical="center" shrinkToFit="1"/>
    </xf>
    <xf numFmtId="0" fontId="50" fillId="0" borderId="7" xfId="0" applyFont="1" applyFill="1" applyBorder="1" applyAlignment="1">
      <alignment vertical="center" shrinkToFit="1"/>
    </xf>
    <xf numFmtId="0" fontId="50" fillId="0" borderId="15" xfId="0" applyFont="1" applyFill="1" applyBorder="1" applyAlignment="1">
      <alignment vertical="center" shrinkToFit="1"/>
    </xf>
    <xf numFmtId="0" fontId="4" fillId="0" borderId="0" xfId="9" applyFont="1" applyBorder="1" applyAlignment="1">
      <alignment vertical="center"/>
    </xf>
    <xf numFmtId="0" fontId="31" fillId="0" borderId="0" xfId="9" applyFont="1" applyBorder="1" applyAlignment="1">
      <alignment horizontal="center" vertical="center"/>
    </xf>
    <xf numFmtId="0" fontId="4" fillId="0" borderId="0" xfId="9" applyFont="1" applyAlignment="1">
      <alignment vertical="center" shrinkToFit="1"/>
    </xf>
    <xf numFmtId="0" fontId="4" fillId="0" borderId="0" xfId="9" applyFont="1" applyBorder="1" applyAlignment="1">
      <alignment horizontal="left" vertical="center"/>
    </xf>
    <xf numFmtId="0" fontId="4" fillId="0" borderId="0" xfId="9" applyFont="1" applyAlignment="1">
      <alignment horizontal="left" vertical="center" shrinkToFit="1"/>
    </xf>
    <xf numFmtId="0" fontId="23" fillId="0" borderId="0" xfId="7" applyAlignment="1">
      <alignment horizontal="left" shrinkToFit="1"/>
    </xf>
    <xf numFmtId="0" fontId="23" fillId="0" borderId="0" xfId="7" applyAlignment="1">
      <alignment shrinkToFit="1"/>
    </xf>
    <xf numFmtId="0" fontId="23" fillId="0" borderId="2" xfId="7" applyBorder="1" applyAlignment="1">
      <alignment horizontal="center"/>
    </xf>
    <xf numFmtId="0" fontId="23" fillId="0" borderId="31" xfId="7" applyBorder="1" applyAlignment="1">
      <alignment horizontal="center"/>
    </xf>
  </cellXfs>
  <cellStyles count="10">
    <cellStyle name="Calc Currency (0)" xfId="1"/>
    <cellStyle name="Header1" xfId="2"/>
    <cellStyle name="Header2" xfId="3"/>
    <cellStyle name="Normal_#18-Internet" xfId="4"/>
    <cellStyle name="subhead" xfId="5"/>
    <cellStyle name="桁区切り" xfId="6" builtinId="6"/>
    <cellStyle name="標準" xfId="0" builtinId="0"/>
    <cellStyle name="標準 2" xfId="9"/>
    <cellStyle name="標準_三角せき計算" xfId="7"/>
    <cellStyle name="未定義"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xdr:twoCellAnchor>
    <xdr:from>
      <xdr:col>1</xdr:col>
      <xdr:colOff>133350</xdr:colOff>
      <xdr:row>39</xdr:row>
      <xdr:rowOff>209550</xdr:rowOff>
    </xdr:from>
    <xdr:to>
      <xdr:col>10</xdr:col>
      <xdr:colOff>171450</xdr:colOff>
      <xdr:row>41</xdr:row>
      <xdr:rowOff>47625</xdr:rowOff>
    </xdr:to>
    <xdr:sp macro="" textlink="">
      <xdr:nvSpPr>
        <xdr:cNvPr id="23093" name="Rectangle 1" descr="前"/>
        <xdr:cNvSpPr>
          <a:spLocks noChangeArrowheads="1"/>
        </xdr:cNvSpPr>
      </xdr:nvSpPr>
      <xdr:spPr bwMode="auto">
        <a:xfrm>
          <a:off x="295275" y="9963150"/>
          <a:ext cx="2181225" cy="333375"/>
        </a:xfrm>
        <a:prstGeom prst="rect">
          <a:avLst/>
        </a:prstGeom>
        <a:noFill/>
        <a:ln w="1905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66675</xdr:rowOff>
    </xdr:from>
    <xdr:to>
      <xdr:col>31</xdr:col>
      <xdr:colOff>9525</xdr:colOff>
      <xdr:row>26</xdr:row>
      <xdr:rowOff>76200</xdr:rowOff>
    </xdr:to>
    <xdr:sp macro="" textlink="">
      <xdr:nvSpPr>
        <xdr:cNvPr id="23094" name="Line 2"/>
        <xdr:cNvSpPr>
          <a:spLocks noChangeShapeType="1"/>
        </xdr:cNvSpPr>
      </xdr:nvSpPr>
      <xdr:spPr bwMode="auto">
        <a:xfrm>
          <a:off x="0" y="6353175"/>
          <a:ext cx="7219950" cy="952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57150</xdr:colOff>
      <xdr:row>11</xdr:row>
      <xdr:rowOff>9525</xdr:rowOff>
    </xdr:from>
    <xdr:to>
      <xdr:col>24</xdr:col>
      <xdr:colOff>161925</xdr:colOff>
      <xdr:row>12</xdr:row>
      <xdr:rowOff>0</xdr:rowOff>
    </xdr:to>
    <xdr:sp macro="" textlink="">
      <xdr:nvSpPr>
        <xdr:cNvPr id="23095" name="Oval 3"/>
        <xdr:cNvSpPr>
          <a:spLocks noChangeArrowheads="1"/>
        </xdr:cNvSpPr>
      </xdr:nvSpPr>
      <xdr:spPr bwMode="auto">
        <a:xfrm>
          <a:off x="5219700" y="2066925"/>
          <a:ext cx="581025"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23</xdr:col>
      <xdr:colOff>66675</xdr:colOff>
      <xdr:row>32</xdr:row>
      <xdr:rowOff>57150</xdr:rowOff>
    </xdr:from>
    <xdr:ext cx="146707" cy="185179"/>
    <xdr:sp macro="" textlink="">
      <xdr:nvSpPr>
        <xdr:cNvPr id="30" name="Text Box 6"/>
        <xdr:cNvSpPr txBox="1">
          <a:spLocks noChangeArrowheads="1"/>
        </xdr:cNvSpPr>
      </xdr:nvSpPr>
      <xdr:spPr bwMode="auto">
        <a:xfrm>
          <a:off x="5467350" y="7848600"/>
          <a:ext cx="146707"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a:ea typeface="ＭＳ Ｐ明朝"/>
            </a:rPr>
            <a:t>円</a:t>
          </a:r>
          <a:endParaRPr lang="ja-JP" altLang="en-US" sz="1000"/>
        </a:p>
      </xdr:txBody>
    </xdr:sp>
    <xdr:clientData/>
  </xdr:oneCellAnchor>
  <xdr:oneCellAnchor>
    <xdr:from>
      <xdr:col>23</xdr:col>
      <xdr:colOff>66675</xdr:colOff>
      <xdr:row>33</xdr:row>
      <xdr:rowOff>57150</xdr:rowOff>
    </xdr:from>
    <xdr:ext cx="146707" cy="185179"/>
    <xdr:sp macro="" textlink="">
      <xdr:nvSpPr>
        <xdr:cNvPr id="31" name="Text Box 7"/>
        <xdr:cNvSpPr txBox="1">
          <a:spLocks noChangeArrowheads="1"/>
        </xdr:cNvSpPr>
      </xdr:nvSpPr>
      <xdr:spPr bwMode="auto">
        <a:xfrm>
          <a:off x="5467350" y="8153400"/>
          <a:ext cx="146707"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a:ea typeface="ＭＳ Ｐ明朝"/>
            </a:rPr>
            <a:t>円</a:t>
          </a:r>
          <a:endParaRPr lang="ja-JP" altLang="en-US" sz="1000"/>
        </a:p>
      </xdr:txBody>
    </xdr:sp>
    <xdr:clientData/>
  </xdr:oneCellAnchor>
  <xdr:oneCellAnchor>
    <xdr:from>
      <xdr:col>13</xdr:col>
      <xdr:colOff>76200</xdr:colOff>
      <xdr:row>32</xdr:row>
      <xdr:rowOff>57150</xdr:rowOff>
    </xdr:from>
    <xdr:ext cx="146707" cy="185179"/>
    <xdr:sp macro="" textlink="">
      <xdr:nvSpPr>
        <xdr:cNvPr id="32" name="Text Box 8"/>
        <xdr:cNvSpPr txBox="1">
          <a:spLocks noChangeArrowheads="1"/>
        </xdr:cNvSpPr>
      </xdr:nvSpPr>
      <xdr:spPr bwMode="auto">
        <a:xfrm>
          <a:off x="3095625" y="7848600"/>
          <a:ext cx="146707"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a:ea typeface="ＭＳ Ｐ明朝"/>
            </a:rPr>
            <a:t>円</a:t>
          </a:r>
          <a:endParaRPr lang="ja-JP" altLang="en-US" sz="1000"/>
        </a:p>
      </xdr:txBody>
    </xdr:sp>
    <xdr:clientData/>
  </xdr:oneCellAnchor>
  <xdr:oneCellAnchor>
    <xdr:from>
      <xdr:col>13</xdr:col>
      <xdr:colOff>76200</xdr:colOff>
      <xdr:row>33</xdr:row>
      <xdr:rowOff>57150</xdr:rowOff>
    </xdr:from>
    <xdr:ext cx="146707" cy="185179"/>
    <xdr:sp macro="" textlink="">
      <xdr:nvSpPr>
        <xdr:cNvPr id="33" name="Text Box 9"/>
        <xdr:cNvSpPr txBox="1">
          <a:spLocks noChangeArrowheads="1"/>
        </xdr:cNvSpPr>
      </xdr:nvSpPr>
      <xdr:spPr bwMode="auto">
        <a:xfrm>
          <a:off x="3095625" y="8153400"/>
          <a:ext cx="146707"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a:ea typeface="ＭＳ Ｐ明朝"/>
            </a:rPr>
            <a:t>円</a:t>
          </a:r>
          <a:endParaRPr lang="ja-JP" altLang="en-US" sz="1000"/>
        </a:p>
      </xdr:txBody>
    </xdr:sp>
    <xdr:clientData/>
  </xdr:oneCellAnchor>
  <xdr:twoCellAnchor>
    <xdr:from>
      <xdr:col>0</xdr:col>
      <xdr:colOff>47625</xdr:colOff>
      <xdr:row>22</xdr:row>
      <xdr:rowOff>19050</xdr:rowOff>
    </xdr:from>
    <xdr:to>
      <xdr:col>30</xdr:col>
      <xdr:colOff>104775</xdr:colOff>
      <xdr:row>23</xdr:row>
      <xdr:rowOff>485775</xdr:rowOff>
    </xdr:to>
    <xdr:cxnSp macro="">
      <xdr:nvCxnSpPr>
        <xdr:cNvPr id="3" name="直線コネクタ 2"/>
        <xdr:cNvCxnSpPr/>
      </xdr:nvCxnSpPr>
      <xdr:spPr>
        <a:xfrm flipV="1">
          <a:off x="47625" y="4800600"/>
          <a:ext cx="7124700" cy="97155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30</xdr:row>
      <xdr:rowOff>9525</xdr:rowOff>
    </xdr:from>
    <xdr:to>
      <xdr:col>14</xdr:col>
      <xdr:colOff>19050</xdr:colOff>
      <xdr:row>33</xdr:row>
      <xdr:rowOff>285750</xdr:rowOff>
    </xdr:to>
    <xdr:cxnSp macro="">
      <xdr:nvCxnSpPr>
        <xdr:cNvPr id="15" name="直線コネクタ 14"/>
        <xdr:cNvCxnSpPr/>
      </xdr:nvCxnSpPr>
      <xdr:spPr>
        <a:xfrm flipV="1">
          <a:off x="866775" y="7191375"/>
          <a:ext cx="2409825" cy="119062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79</xdr:row>
          <xdr:rowOff>9525</xdr:rowOff>
        </xdr:from>
        <xdr:to>
          <xdr:col>12</xdr:col>
          <xdr:colOff>19050</xdr:colOff>
          <xdr:row>81</xdr:row>
          <xdr:rowOff>19050</xdr:rowOff>
        </xdr:to>
        <xdr:pic>
          <xdr:nvPicPr>
            <xdr:cNvPr id="18668" name="図 3"/>
            <xdr:cNvPicPr>
              <a:picLocks noChangeAspect="1" noChangeArrowheads="1"/>
              <a:extLst>
                <a:ext uri="{84589F7E-364E-4C9E-8A38-B11213B215E9}">
                  <a14:cameraTool cellRange="$B$38:$L$39" spid="_x0000_s19168"/>
                </a:ext>
              </a:extLst>
            </xdr:cNvPicPr>
          </xdr:nvPicPr>
          <xdr:blipFill>
            <a:blip xmlns:r="http://schemas.openxmlformats.org/officeDocument/2006/relationships" r:embed="rId1"/>
            <a:srcRect/>
            <a:stretch>
              <a:fillRect/>
            </a:stretch>
          </xdr:blipFill>
          <xdr:spPr bwMode="auto">
            <a:xfrm>
              <a:off x="247650" y="19107150"/>
              <a:ext cx="3124200" cy="5048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79</xdr:row>
          <xdr:rowOff>9525</xdr:rowOff>
        </xdr:from>
        <xdr:to>
          <xdr:col>12</xdr:col>
          <xdr:colOff>19050</xdr:colOff>
          <xdr:row>81</xdr:row>
          <xdr:rowOff>19050</xdr:rowOff>
        </xdr:to>
        <xdr:pic>
          <xdr:nvPicPr>
            <xdr:cNvPr id="18669" name="図 3"/>
            <xdr:cNvPicPr>
              <a:picLocks noChangeAspect="1" noChangeArrowheads="1"/>
              <a:extLst>
                <a:ext uri="{84589F7E-364E-4C9E-8A38-B11213B215E9}">
                  <a14:cameraTool cellRange="$B$38:$L$39" spid="_x0000_s19169"/>
                </a:ext>
              </a:extLst>
            </xdr:cNvPicPr>
          </xdr:nvPicPr>
          <xdr:blipFill>
            <a:blip xmlns:r="http://schemas.openxmlformats.org/officeDocument/2006/relationships" r:embed="rId1"/>
            <a:srcRect/>
            <a:stretch>
              <a:fillRect/>
            </a:stretch>
          </xdr:blipFill>
          <xdr:spPr bwMode="auto">
            <a:xfrm>
              <a:off x="247650" y="19107150"/>
              <a:ext cx="3124200" cy="5048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xdr:col>
      <xdr:colOff>1047750</xdr:colOff>
      <xdr:row>5</xdr:row>
      <xdr:rowOff>114300</xdr:rowOff>
    </xdr:from>
    <xdr:ext cx="255198" cy="275717"/>
    <xdr:sp macro="" textlink="">
      <xdr:nvSpPr>
        <xdr:cNvPr id="2" name="テキスト ボックス 1"/>
        <xdr:cNvSpPr txBox="1"/>
      </xdr:nvSpPr>
      <xdr:spPr>
        <a:xfrm>
          <a:off x="2705100" y="1352550"/>
          <a:ext cx="25519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xdr:col>
      <xdr:colOff>1047750</xdr:colOff>
      <xdr:row>5</xdr:row>
      <xdr:rowOff>114300</xdr:rowOff>
    </xdr:from>
    <xdr:ext cx="255198" cy="275717"/>
    <xdr:sp macro="" textlink="">
      <xdr:nvSpPr>
        <xdr:cNvPr id="3" name="テキスト ボックス 2"/>
        <xdr:cNvSpPr txBox="1"/>
      </xdr:nvSpPr>
      <xdr:spPr>
        <a:xfrm>
          <a:off x="2705100" y="1352550"/>
          <a:ext cx="25519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xdr:col>
      <xdr:colOff>47625</xdr:colOff>
      <xdr:row>27</xdr:row>
      <xdr:rowOff>66675</xdr:rowOff>
    </xdr:from>
    <xdr:to>
      <xdr:col>3</xdr:col>
      <xdr:colOff>304800</xdr:colOff>
      <xdr:row>28</xdr:row>
      <xdr:rowOff>76200</xdr:rowOff>
    </xdr:to>
    <xdr:sp macro="" textlink="">
      <xdr:nvSpPr>
        <xdr:cNvPr id="2" name="楕円 1"/>
        <xdr:cNvSpPr/>
      </xdr:nvSpPr>
      <xdr:spPr>
        <a:xfrm>
          <a:off x="1409700" y="6772275"/>
          <a:ext cx="257175" cy="2571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247650</xdr:colOff>
      <xdr:row>36</xdr:row>
      <xdr:rowOff>152400</xdr:rowOff>
    </xdr:from>
    <xdr:to>
      <xdr:col>13</xdr:col>
      <xdr:colOff>219075</xdr:colOff>
      <xdr:row>38</xdr:row>
      <xdr:rowOff>28575</xdr:rowOff>
    </xdr:to>
    <xdr:sp macro="" textlink="">
      <xdr:nvSpPr>
        <xdr:cNvPr id="3" name="楕円 2"/>
        <xdr:cNvSpPr/>
      </xdr:nvSpPr>
      <xdr:spPr>
        <a:xfrm>
          <a:off x="5648325" y="9477375"/>
          <a:ext cx="247650" cy="2476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31</xdr:row>
      <xdr:rowOff>19050</xdr:rowOff>
    </xdr:from>
    <xdr:to>
      <xdr:col>0</xdr:col>
      <xdr:colOff>219075</xdr:colOff>
      <xdr:row>31</xdr:row>
      <xdr:rowOff>228600</xdr:rowOff>
    </xdr:to>
    <xdr:sp macro="" textlink="">
      <xdr:nvSpPr>
        <xdr:cNvPr id="2185" name="Oval 1"/>
        <xdr:cNvSpPr>
          <a:spLocks noChangeArrowheads="1"/>
        </xdr:cNvSpPr>
      </xdr:nvSpPr>
      <xdr:spPr bwMode="auto">
        <a:xfrm>
          <a:off x="0" y="8162925"/>
          <a:ext cx="219075" cy="209550"/>
        </a:xfrm>
        <a:prstGeom prst="ellipse">
          <a:avLst/>
        </a:prstGeom>
        <a:solidFill>
          <a:srgbClr val="FFFFFF">
            <a:alpha val="0"/>
          </a:srgbClr>
        </a:solidFill>
        <a:ln w="6350">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1038225</xdr:colOff>
      <xdr:row>5</xdr:row>
      <xdr:rowOff>114300</xdr:rowOff>
    </xdr:from>
    <xdr:ext cx="255198" cy="275717"/>
    <xdr:sp macro="" textlink="">
      <xdr:nvSpPr>
        <xdr:cNvPr id="2" name="テキスト ボックス 1"/>
        <xdr:cNvSpPr txBox="1"/>
      </xdr:nvSpPr>
      <xdr:spPr>
        <a:xfrm>
          <a:off x="2695575" y="1352550"/>
          <a:ext cx="25519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xdr:col>
      <xdr:colOff>1038225</xdr:colOff>
      <xdr:row>5</xdr:row>
      <xdr:rowOff>114300</xdr:rowOff>
    </xdr:from>
    <xdr:ext cx="255198" cy="275717"/>
    <xdr:sp macro="" textlink="">
      <xdr:nvSpPr>
        <xdr:cNvPr id="4" name="テキスト ボックス 3"/>
        <xdr:cNvSpPr txBox="1"/>
      </xdr:nvSpPr>
      <xdr:spPr>
        <a:xfrm>
          <a:off x="2695575" y="1352550"/>
          <a:ext cx="25519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228600</xdr:colOff>
          <xdr:row>14</xdr:row>
          <xdr:rowOff>114300</xdr:rowOff>
        </xdr:from>
        <xdr:to>
          <xdr:col>9</xdr:col>
          <xdr:colOff>314325</xdr:colOff>
          <xdr:row>21</xdr:row>
          <xdr:rowOff>238125</xdr:rowOff>
        </xdr:to>
        <xdr:sp macro="" textlink="">
          <xdr:nvSpPr>
            <xdr:cNvPr id="26629" name="Object 5" hidden="1">
              <a:extLst>
                <a:ext uri="{63B3BB69-23CF-44E3-9099-C40C66FF867C}">
                  <a14:compatExt spid="_x0000_s2662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542924</xdr:colOff>
      <xdr:row>3</xdr:row>
      <xdr:rowOff>38100</xdr:rowOff>
    </xdr:from>
    <xdr:to>
      <xdr:col>8</xdr:col>
      <xdr:colOff>295275</xdr:colOff>
      <xdr:row>14</xdr:row>
      <xdr:rowOff>64691</xdr:rowOff>
    </xdr:to>
    <xdr:pic>
      <xdr:nvPicPr>
        <xdr:cNvPr id="10" name="図 9"/>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30000" contrast="30000"/>
                  </a14:imgEffect>
                </a14:imgLayer>
              </a14:imgProps>
            </a:ext>
            <a:ext uri="{28A0092B-C50C-407E-A947-70E740481C1C}">
              <a14:useLocalDpi xmlns:a14="http://schemas.microsoft.com/office/drawing/2010/main" val="0"/>
            </a:ext>
          </a:extLst>
        </a:blip>
        <a:srcRect l="16953" t="30490" b="34796"/>
        <a:stretch>
          <a:fillRect/>
        </a:stretch>
      </xdr:blipFill>
      <xdr:spPr bwMode="auto">
        <a:xfrm>
          <a:off x="1228724" y="781050"/>
          <a:ext cx="4552951" cy="2750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57150</xdr:colOff>
      <xdr:row>4</xdr:row>
      <xdr:rowOff>28575</xdr:rowOff>
    </xdr:from>
    <xdr:to>
      <xdr:col>3</xdr:col>
      <xdr:colOff>504825</xdr:colOff>
      <xdr:row>13</xdr:row>
      <xdr:rowOff>104775</xdr:rowOff>
    </xdr:to>
    <xdr:pic>
      <xdr:nvPicPr>
        <xdr:cNvPr id="1651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00075"/>
          <a:ext cx="2276475" cy="17907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image" Target="../media/image3.w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Y43"/>
  <sheetViews>
    <sheetView topLeftCell="A19" workbookViewId="0">
      <selection activeCell="O12" sqref="O12"/>
    </sheetView>
  </sheetViews>
  <sheetFormatPr defaultRowHeight="13.5" x14ac:dyDescent="0.15"/>
  <cols>
    <col min="1" max="1" width="4.25" style="142" customWidth="1"/>
    <col min="2" max="4" width="6.625" style="142" customWidth="1"/>
    <col min="5" max="15" width="6.25" style="142" customWidth="1"/>
    <col min="16" max="32" width="5.625" style="142" customWidth="1"/>
    <col min="33" max="60" width="1.625" style="142" customWidth="1"/>
    <col min="61" max="16384" width="9" style="142"/>
  </cols>
  <sheetData>
    <row r="1" spans="1:15" ht="20.100000000000001" customHeight="1" x14ac:dyDescent="0.15">
      <c r="A1" s="45" t="s">
        <v>92</v>
      </c>
      <c r="B1" s="18"/>
      <c r="C1" s="18"/>
      <c r="D1" s="18"/>
      <c r="E1" s="18"/>
      <c r="F1" s="433"/>
      <c r="G1" s="18"/>
      <c r="H1" s="18"/>
      <c r="I1" s="18"/>
      <c r="J1" s="18"/>
      <c r="K1" s="18"/>
      <c r="L1" s="8"/>
      <c r="M1" s="18"/>
      <c r="N1" s="80" t="s">
        <v>131</v>
      </c>
      <c r="O1" s="15"/>
    </row>
    <row r="2" spans="1:15" s="1" customFormat="1" ht="19.5" customHeight="1" x14ac:dyDescent="0.15">
      <c r="A2" s="4"/>
      <c r="B2" s="4"/>
      <c r="C2" s="4"/>
      <c r="D2" s="4"/>
      <c r="E2" s="4"/>
      <c r="F2" s="406"/>
      <c r="G2" s="4"/>
      <c r="H2" s="4"/>
    </row>
    <row r="3" spans="1:15" s="1" customFormat="1" ht="19.5" customHeight="1" x14ac:dyDescent="0.15">
      <c r="A3" s="504" t="s">
        <v>138</v>
      </c>
      <c r="B3" s="504"/>
      <c r="C3" s="504"/>
      <c r="D3" s="504"/>
      <c r="E3" s="504"/>
      <c r="F3" s="504"/>
      <c r="G3" s="504"/>
      <c r="H3" s="504"/>
      <c r="I3" s="504"/>
      <c r="J3" s="504"/>
      <c r="K3" s="504"/>
      <c r="L3" s="504"/>
      <c r="M3" s="504"/>
      <c r="N3" s="504"/>
      <c r="O3" s="504"/>
    </row>
    <row r="4" spans="1:15" ht="9.9499999999999993" customHeight="1" x14ac:dyDescent="0.15">
      <c r="A4" s="278"/>
      <c r="B4" s="278"/>
      <c r="C4" s="278"/>
      <c r="D4" s="278"/>
      <c r="E4" s="278"/>
      <c r="F4" s="426"/>
      <c r="G4" s="278"/>
      <c r="H4" s="278"/>
      <c r="I4" s="278"/>
      <c r="J4" s="278"/>
      <c r="K4" s="278"/>
      <c r="L4" s="4"/>
      <c r="M4" s="4"/>
      <c r="N4" s="4"/>
      <c r="O4" s="4"/>
    </row>
    <row r="5" spans="1:15" ht="19.5" customHeight="1" x14ac:dyDescent="0.15">
      <c r="L5" s="507">
        <v>45017</v>
      </c>
      <c r="M5" s="508"/>
      <c r="N5" s="508"/>
      <c r="O5" s="508"/>
    </row>
    <row r="6" spans="1:15" s="1" customFormat="1" ht="15" customHeight="1" x14ac:dyDescent="0.15">
      <c r="A6" s="4"/>
      <c r="B6" s="4"/>
      <c r="C6" s="4"/>
      <c r="D6" s="4"/>
      <c r="E6" s="4"/>
      <c r="F6" s="406"/>
      <c r="G6" s="4"/>
      <c r="H6" s="4"/>
      <c r="I6" s="4"/>
      <c r="J6" s="4"/>
      <c r="K6" s="4"/>
      <c r="L6" s="4"/>
      <c r="M6" s="4"/>
      <c r="N6" s="4"/>
      <c r="O6" s="4"/>
    </row>
    <row r="7" spans="1:15" s="1" customFormat="1" ht="15" customHeight="1" x14ac:dyDescent="0.15">
      <c r="A7" s="1" t="s">
        <v>0</v>
      </c>
      <c r="F7" s="432"/>
    </row>
    <row r="8" spans="1:15" s="1" customFormat="1" ht="20.100000000000001" customHeight="1" x14ac:dyDescent="0.15">
      <c r="A8" s="8" t="s">
        <v>413</v>
      </c>
      <c r="B8" s="8"/>
      <c r="C8" s="8"/>
      <c r="D8" s="8"/>
      <c r="E8" s="8"/>
      <c r="F8" s="426"/>
      <c r="G8" s="8"/>
      <c r="H8" s="8"/>
    </row>
    <row r="9" spans="1:15" s="1" customFormat="1" ht="9.9499999999999993" customHeight="1" x14ac:dyDescent="0.15">
      <c r="A9" s="8"/>
      <c r="B9" s="8"/>
      <c r="C9" s="8"/>
      <c r="D9" s="8"/>
      <c r="E9" s="8"/>
      <c r="F9" s="426"/>
      <c r="G9" s="8"/>
      <c r="H9" s="8"/>
      <c r="I9" s="8"/>
      <c r="J9" s="8"/>
      <c r="K9" s="8"/>
      <c r="L9" s="8"/>
      <c r="M9" s="8"/>
      <c r="N9" s="8"/>
      <c r="O9" s="8"/>
    </row>
    <row r="10" spans="1:15" s="1" customFormat="1" ht="20.100000000000001" customHeight="1" x14ac:dyDescent="0.15">
      <c r="A10" s="8"/>
      <c r="B10" s="8"/>
      <c r="C10" s="8"/>
      <c r="D10" s="8"/>
      <c r="E10" s="122" t="s">
        <v>56</v>
      </c>
      <c r="F10" s="425"/>
      <c r="G10" s="505" t="s">
        <v>169</v>
      </c>
      <c r="H10" s="505"/>
      <c r="I10" s="506" t="s">
        <v>370</v>
      </c>
      <c r="J10" s="506"/>
      <c r="K10" s="506"/>
      <c r="L10" s="506"/>
      <c r="M10" s="506"/>
      <c r="N10" s="8"/>
      <c r="O10" s="8"/>
    </row>
    <row r="11" spans="1:15" s="1" customFormat="1" ht="7.5" customHeight="1" x14ac:dyDescent="0.15">
      <c r="A11" s="18"/>
      <c r="B11" s="18"/>
      <c r="C11" s="8"/>
      <c r="D11" s="8"/>
      <c r="E11" s="8"/>
      <c r="F11" s="426"/>
      <c r="G11" s="60"/>
      <c r="H11" s="60"/>
      <c r="J11" s="8"/>
      <c r="K11" s="8"/>
      <c r="L11" s="8"/>
      <c r="M11" s="8"/>
      <c r="N11" s="8"/>
      <c r="O11" s="8"/>
    </row>
    <row r="12" spans="1:15" s="1" customFormat="1" ht="20.100000000000001" customHeight="1" x14ac:dyDescent="0.15">
      <c r="A12" s="18"/>
      <c r="B12" s="18"/>
      <c r="C12" s="8"/>
      <c r="D12" s="8"/>
      <c r="E12" s="8"/>
      <c r="F12" s="426"/>
      <c r="G12" s="194"/>
      <c r="H12" s="194"/>
      <c r="I12" s="506" t="s">
        <v>371</v>
      </c>
      <c r="J12" s="506"/>
      <c r="K12" s="506"/>
      <c r="L12" s="506"/>
      <c r="M12" s="506"/>
      <c r="N12" s="8"/>
      <c r="O12" s="8"/>
    </row>
    <row r="13" spans="1:15" s="1" customFormat="1" ht="20.100000000000001" customHeight="1" x14ac:dyDescent="0.15">
      <c r="A13" s="18"/>
      <c r="B13" s="18"/>
      <c r="C13" s="8"/>
      <c r="D13" s="8"/>
      <c r="F13" s="432"/>
      <c r="G13" s="505" t="s">
        <v>170</v>
      </c>
      <c r="H13" s="505"/>
      <c r="I13" s="506" t="s">
        <v>372</v>
      </c>
      <c r="J13" s="506"/>
      <c r="K13" s="506"/>
      <c r="L13" s="506"/>
      <c r="M13" s="506"/>
      <c r="N13" s="141"/>
    </row>
    <row r="14" spans="1:15" s="1" customFormat="1" ht="7.5" customHeight="1" x14ac:dyDescent="0.15">
      <c r="A14" s="18"/>
      <c r="B14" s="18"/>
      <c r="C14" s="8"/>
      <c r="D14" s="8"/>
      <c r="E14" s="8"/>
      <c r="F14" s="426"/>
      <c r="G14" s="60"/>
      <c r="H14" s="60"/>
      <c r="J14" s="8"/>
      <c r="K14" s="8"/>
      <c r="L14" s="8"/>
      <c r="M14" s="8"/>
      <c r="N14" s="8"/>
      <c r="O14" s="8"/>
    </row>
    <row r="15" spans="1:15" s="1" customFormat="1" ht="20.100000000000001" customHeight="1" x14ac:dyDescent="0.15">
      <c r="A15" s="18"/>
      <c r="B15" s="18"/>
      <c r="C15" s="8"/>
      <c r="D15" s="8"/>
      <c r="E15" s="8"/>
      <c r="F15" s="426"/>
      <c r="G15" s="60"/>
      <c r="H15" s="60" t="s">
        <v>174</v>
      </c>
      <c r="I15" s="437" t="s">
        <v>378</v>
      </c>
      <c r="J15" s="225" t="s">
        <v>175</v>
      </c>
      <c r="K15" s="443" t="s">
        <v>379</v>
      </c>
      <c r="L15" s="225" t="s">
        <v>175</v>
      </c>
      <c r="M15" s="443" t="s">
        <v>380</v>
      </c>
      <c r="N15" s="8"/>
      <c r="O15" s="8"/>
    </row>
    <row r="16" spans="1:15" s="1" customFormat="1" ht="9.75" customHeight="1" x14ac:dyDescent="0.15">
      <c r="A16" s="8"/>
      <c r="B16" s="44"/>
      <c r="C16" s="8"/>
      <c r="D16" s="8"/>
      <c r="E16" s="8"/>
      <c r="F16" s="426"/>
      <c r="G16" s="8"/>
      <c r="H16" s="8"/>
      <c r="I16" s="8"/>
      <c r="J16" s="8"/>
      <c r="K16" s="8"/>
      <c r="L16" s="8"/>
      <c r="M16" s="8"/>
      <c r="N16" s="8"/>
      <c r="O16" s="8"/>
    </row>
    <row r="17" spans="1:15" s="1" customFormat="1" ht="20.100000000000001" customHeight="1" x14ac:dyDescent="0.15">
      <c r="A17" s="503" t="s">
        <v>375</v>
      </c>
      <c r="B17" s="503"/>
      <c r="C17" s="503"/>
      <c r="D17" s="503"/>
      <c r="E17" s="503"/>
      <c r="F17" s="503"/>
      <c r="G17" s="503"/>
      <c r="H17" s="503"/>
      <c r="I17" s="503"/>
      <c r="J17" s="503"/>
      <c r="K17" s="503"/>
      <c r="L17" s="503"/>
      <c r="M17" s="503"/>
      <c r="N17" s="503"/>
      <c r="O17" s="503"/>
    </row>
    <row r="18" spans="1:15" s="1" customFormat="1" ht="20.100000000000001" customHeight="1" x14ac:dyDescent="0.15">
      <c r="A18" s="509"/>
      <c r="B18" s="509"/>
      <c r="C18" s="509"/>
      <c r="D18" s="509"/>
      <c r="E18" s="509"/>
      <c r="F18" s="509"/>
      <c r="G18" s="509"/>
      <c r="H18" s="509"/>
      <c r="I18" s="509"/>
      <c r="J18" s="509"/>
      <c r="K18" s="509"/>
      <c r="L18" s="509"/>
      <c r="M18" s="509"/>
      <c r="N18" s="509"/>
      <c r="O18" s="509"/>
    </row>
    <row r="19" spans="1:15" s="1" customFormat="1" ht="9.9499999999999993" customHeight="1" x14ac:dyDescent="0.15">
      <c r="A19" s="44"/>
      <c r="B19" s="44"/>
      <c r="C19" s="18"/>
      <c r="D19" s="18"/>
      <c r="E19" s="18"/>
      <c r="F19" s="433"/>
      <c r="G19" s="18"/>
      <c r="H19" s="18"/>
      <c r="I19" s="18"/>
      <c r="J19" s="18"/>
      <c r="K19" s="18"/>
      <c r="L19" s="18"/>
      <c r="M19" s="18"/>
      <c r="N19" s="18"/>
      <c r="O19" s="18"/>
    </row>
    <row r="20" spans="1:15" s="1" customFormat="1" ht="24.95" customHeight="1" x14ac:dyDescent="0.15">
      <c r="A20" s="463" t="s">
        <v>2</v>
      </c>
      <c r="B20" s="464"/>
      <c r="C20" s="464"/>
      <c r="D20" s="465"/>
      <c r="E20" s="488" t="s">
        <v>373</v>
      </c>
      <c r="F20" s="489"/>
      <c r="G20" s="489"/>
      <c r="H20" s="489"/>
      <c r="I20" s="489"/>
      <c r="J20" s="489"/>
      <c r="K20" s="489"/>
      <c r="L20" s="489"/>
      <c r="M20" s="489"/>
      <c r="N20" s="489"/>
      <c r="O20" s="490"/>
    </row>
    <row r="21" spans="1:15" s="1" customFormat="1" ht="24.95" customHeight="1" x14ac:dyDescent="0.15">
      <c r="A21" s="477" t="s">
        <v>124</v>
      </c>
      <c r="B21" s="478"/>
      <c r="C21" s="478"/>
      <c r="D21" s="479"/>
      <c r="E21" s="510" t="s">
        <v>374</v>
      </c>
      <c r="F21" s="511"/>
      <c r="G21" s="511"/>
      <c r="H21" s="511"/>
      <c r="I21" s="511"/>
      <c r="J21" s="511"/>
      <c r="K21" s="511"/>
      <c r="L21" s="511"/>
      <c r="M21" s="511"/>
      <c r="N21" s="511"/>
      <c r="O21" s="512"/>
    </row>
    <row r="22" spans="1:15" s="1" customFormat="1" ht="24.95" customHeight="1" x14ac:dyDescent="0.15">
      <c r="A22" s="480"/>
      <c r="B22" s="481"/>
      <c r="C22" s="481"/>
      <c r="D22" s="482"/>
      <c r="E22" s="513" t="s">
        <v>125</v>
      </c>
      <c r="F22" s="514"/>
      <c r="G22" s="514"/>
      <c r="H22" s="515" t="s">
        <v>376</v>
      </c>
      <c r="I22" s="515"/>
      <c r="J22" s="515"/>
      <c r="K22" s="515"/>
      <c r="L22" s="15" t="s">
        <v>176</v>
      </c>
      <c r="M22" s="516" t="s">
        <v>377</v>
      </c>
      <c r="N22" s="516"/>
      <c r="O22" s="517"/>
    </row>
    <row r="23" spans="1:15" s="1" customFormat="1" ht="24.95" customHeight="1" x14ac:dyDescent="0.15">
      <c r="A23" s="463" t="s">
        <v>48</v>
      </c>
      <c r="B23" s="464"/>
      <c r="C23" s="464"/>
      <c r="D23" s="465"/>
      <c r="E23" s="483" t="s">
        <v>382</v>
      </c>
      <c r="F23" s="484"/>
      <c r="G23" s="484"/>
      <c r="H23" s="484"/>
      <c r="I23" s="484"/>
      <c r="J23" s="484"/>
      <c r="K23" s="484"/>
      <c r="L23" s="484"/>
      <c r="M23" s="484"/>
      <c r="N23" s="484"/>
      <c r="O23" s="485"/>
    </row>
    <row r="24" spans="1:15" s="1" customFormat="1" ht="24.95" customHeight="1" x14ac:dyDescent="0.15">
      <c r="A24" s="477" t="s">
        <v>5</v>
      </c>
      <c r="B24" s="478"/>
      <c r="C24" s="478"/>
      <c r="D24" s="479"/>
      <c r="E24" s="486">
        <v>45047</v>
      </c>
      <c r="F24" s="486"/>
      <c r="G24" s="486"/>
      <c r="H24" s="486"/>
      <c r="I24" s="486"/>
      <c r="J24" s="486"/>
      <c r="K24" s="486"/>
      <c r="L24" s="388" t="s">
        <v>353</v>
      </c>
      <c r="M24" s="389"/>
      <c r="N24" s="34"/>
      <c r="O24" s="384"/>
    </row>
    <row r="25" spans="1:15" s="1" customFormat="1" ht="24.95" customHeight="1" x14ac:dyDescent="0.15">
      <c r="A25" s="480"/>
      <c r="B25" s="481"/>
      <c r="C25" s="481"/>
      <c r="D25" s="482"/>
      <c r="E25" s="487">
        <v>45076</v>
      </c>
      <c r="F25" s="487"/>
      <c r="G25" s="487"/>
      <c r="H25" s="487"/>
      <c r="I25" s="487"/>
      <c r="J25" s="487"/>
      <c r="K25" s="487"/>
      <c r="L25" s="380" t="s">
        <v>354</v>
      </c>
      <c r="M25" s="381" t="s">
        <v>355</v>
      </c>
      <c r="N25" s="400">
        <f>E25-E24+1</f>
        <v>30</v>
      </c>
      <c r="O25" s="390" t="s">
        <v>126</v>
      </c>
    </row>
    <row r="26" spans="1:15" s="1" customFormat="1" ht="24.95" customHeight="1" x14ac:dyDescent="0.15">
      <c r="A26" s="463" t="s">
        <v>57</v>
      </c>
      <c r="B26" s="464"/>
      <c r="C26" s="464"/>
      <c r="D26" s="465"/>
      <c r="E26" s="488" t="s">
        <v>61</v>
      </c>
      <c r="F26" s="489"/>
      <c r="G26" s="489"/>
      <c r="H26" s="489"/>
      <c r="I26" s="489"/>
      <c r="J26" s="489"/>
      <c r="K26" s="489"/>
      <c r="L26" s="489"/>
      <c r="M26" s="489"/>
      <c r="N26" s="489"/>
      <c r="O26" s="490"/>
    </row>
    <row r="27" spans="1:15" s="1" customFormat="1" ht="24.95" customHeight="1" x14ac:dyDescent="0.15">
      <c r="A27" s="463" t="s">
        <v>58</v>
      </c>
      <c r="B27" s="464"/>
      <c r="C27" s="464"/>
      <c r="D27" s="465"/>
      <c r="E27" s="488" t="s">
        <v>61</v>
      </c>
      <c r="F27" s="489"/>
      <c r="G27" s="489"/>
      <c r="H27" s="489"/>
      <c r="I27" s="489"/>
      <c r="J27" s="489"/>
      <c r="K27" s="489"/>
      <c r="L27" s="489"/>
      <c r="M27" s="489"/>
      <c r="N27" s="489"/>
      <c r="O27" s="490"/>
    </row>
    <row r="28" spans="1:15" s="1" customFormat="1" ht="24.95" customHeight="1" x14ac:dyDescent="0.15">
      <c r="A28" s="463" t="s">
        <v>59</v>
      </c>
      <c r="B28" s="464"/>
      <c r="C28" s="464"/>
      <c r="D28" s="465"/>
      <c r="E28" s="48"/>
      <c r="F28" s="424"/>
      <c r="G28" s="36"/>
      <c r="H28" s="492">
        <v>100</v>
      </c>
      <c r="I28" s="492"/>
      <c r="J28" s="36" t="s">
        <v>177</v>
      </c>
      <c r="K28" s="125"/>
      <c r="L28" s="491">
        <v>5</v>
      </c>
      <c r="M28" s="491"/>
      <c r="N28" s="36" t="s">
        <v>178</v>
      </c>
      <c r="O28" s="146"/>
    </row>
    <row r="29" spans="1:15" s="1" customFormat="1" ht="24.95" customHeight="1" x14ac:dyDescent="0.15">
      <c r="A29" s="463" t="s">
        <v>132</v>
      </c>
      <c r="B29" s="464"/>
      <c r="C29" s="464"/>
      <c r="D29" s="465"/>
      <c r="E29" s="488" t="s">
        <v>61</v>
      </c>
      <c r="F29" s="489"/>
      <c r="G29" s="489"/>
      <c r="H29" s="489"/>
      <c r="I29" s="489"/>
      <c r="J29" s="489"/>
      <c r="K29" s="489"/>
      <c r="L29" s="489"/>
      <c r="M29" s="489"/>
      <c r="N29" s="489"/>
      <c r="O29" s="490"/>
    </row>
    <row r="30" spans="1:15" s="1" customFormat="1" ht="24.95" customHeight="1" x14ac:dyDescent="0.15">
      <c r="A30" s="463" t="s">
        <v>356</v>
      </c>
      <c r="B30" s="464"/>
      <c r="C30" s="464"/>
      <c r="D30" s="465"/>
      <c r="E30" s="524">
        <f>E25</f>
        <v>45076</v>
      </c>
      <c r="F30" s="525"/>
      <c r="G30" s="526"/>
      <c r="H30" s="526"/>
      <c r="I30" s="526"/>
      <c r="J30" s="526"/>
      <c r="K30" s="526"/>
      <c r="L30" s="125" t="s">
        <v>364</v>
      </c>
      <c r="M30" s="35"/>
      <c r="N30" s="36"/>
      <c r="O30" s="121"/>
    </row>
    <row r="31" spans="1:15" s="1" customFormat="1" ht="24.95" customHeight="1" x14ac:dyDescent="0.15">
      <c r="A31" s="463" t="s">
        <v>60</v>
      </c>
      <c r="B31" s="464"/>
      <c r="C31" s="464"/>
      <c r="D31" s="465"/>
      <c r="E31" s="488" t="s">
        <v>128</v>
      </c>
      <c r="F31" s="489"/>
      <c r="G31" s="489"/>
      <c r="H31" s="489"/>
      <c r="I31" s="489"/>
      <c r="J31" s="489"/>
      <c r="K31" s="489"/>
      <c r="L31" s="489"/>
      <c r="M31" s="489"/>
      <c r="N31" s="489"/>
      <c r="O31" s="490"/>
    </row>
    <row r="32" spans="1:15" s="1" customFormat="1" ht="24.95" customHeight="1" x14ac:dyDescent="0.15">
      <c r="A32" s="128" t="s">
        <v>127</v>
      </c>
      <c r="B32" s="34"/>
      <c r="C32" s="34"/>
      <c r="D32" s="34"/>
      <c r="E32" s="34"/>
      <c r="F32" s="34"/>
      <c r="G32" s="34"/>
      <c r="H32" s="34"/>
      <c r="I32" s="34"/>
      <c r="J32" s="34"/>
      <c r="K32" s="34"/>
      <c r="L32" s="34"/>
      <c r="M32" s="34"/>
      <c r="N32" s="34"/>
      <c r="O32" s="46"/>
    </row>
    <row r="33" spans="1:25" s="1" customFormat="1" ht="24.95" customHeight="1" x14ac:dyDescent="0.15">
      <c r="A33" s="129"/>
      <c r="B33" s="33"/>
      <c r="C33" s="33"/>
      <c r="D33" s="33"/>
      <c r="E33" s="33"/>
      <c r="F33" s="33"/>
      <c r="G33" s="33"/>
      <c r="H33" s="33"/>
      <c r="I33" s="33"/>
      <c r="J33" s="33"/>
      <c r="K33" s="33"/>
      <c r="L33" s="33"/>
      <c r="M33" s="33"/>
      <c r="N33" s="33"/>
      <c r="O33" s="47"/>
    </row>
    <row r="34" spans="1:25" s="1" customFormat="1" ht="13.5" customHeight="1" x14ac:dyDescent="0.15">
      <c r="A34" s="518" t="s">
        <v>179</v>
      </c>
      <c r="B34" s="519"/>
      <c r="C34" s="519"/>
      <c r="D34" s="519"/>
      <c r="E34" s="519"/>
      <c r="F34" s="519"/>
      <c r="G34" s="519"/>
      <c r="H34" s="519"/>
      <c r="I34" s="519"/>
      <c r="J34" s="519"/>
      <c r="K34" s="519"/>
      <c r="L34" s="519"/>
      <c r="M34" s="519"/>
      <c r="N34" s="519"/>
      <c r="O34" s="519"/>
    </row>
    <row r="35" spans="1:25" s="1" customFormat="1" ht="20.100000000000001" customHeight="1" x14ac:dyDescent="0.15">
      <c r="F35" s="432"/>
    </row>
    <row r="36" spans="1:25" ht="20.100000000000001" customHeight="1" x14ac:dyDescent="0.15">
      <c r="A36" s="8" t="s">
        <v>130</v>
      </c>
      <c r="B36" s="8"/>
      <c r="C36" s="8"/>
      <c r="D36" s="8"/>
      <c r="E36" s="8"/>
      <c r="F36" s="426"/>
      <c r="G36" s="8"/>
      <c r="H36" s="8"/>
      <c r="I36" s="8"/>
      <c r="J36" s="8"/>
      <c r="K36" s="8"/>
      <c r="L36" s="45"/>
      <c r="M36" s="8"/>
      <c r="N36" s="8"/>
      <c r="O36" s="8"/>
    </row>
    <row r="37" spans="1:25" ht="15" customHeight="1" x14ac:dyDescent="0.15">
      <c r="A37" s="475" t="s">
        <v>45</v>
      </c>
      <c r="B37" s="468" t="s">
        <v>288</v>
      </c>
      <c r="C37" s="475" t="s">
        <v>287</v>
      </c>
      <c r="D37" s="475" t="s">
        <v>399</v>
      </c>
      <c r="E37" s="520" t="s">
        <v>400</v>
      </c>
      <c r="F37" s="522" t="s">
        <v>397</v>
      </c>
      <c r="G37" s="522" t="s">
        <v>286</v>
      </c>
      <c r="H37" s="475" t="s">
        <v>401</v>
      </c>
      <c r="I37" s="475" t="s">
        <v>165</v>
      </c>
      <c r="J37" s="466" t="s">
        <v>403</v>
      </c>
      <c r="K37" s="467"/>
      <c r="L37" s="468"/>
      <c r="M37" s="466" t="s">
        <v>402</v>
      </c>
      <c r="N37" s="467"/>
      <c r="O37" s="468"/>
    </row>
    <row r="38" spans="1:25" ht="15" customHeight="1" x14ac:dyDescent="0.15">
      <c r="A38" s="502"/>
      <c r="B38" s="474"/>
      <c r="C38" s="476"/>
      <c r="D38" s="476"/>
      <c r="E38" s="521"/>
      <c r="F38" s="523"/>
      <c r="G38" s="523"/>
      <c r="H38" s="476"/>
      <c r="I38" s="476"/>
      <c r="J38" s="472"/>
      <c r="K38" s="473"/>
      <c r="L38" s="474"/>
      <c r="M38" s="472"/>
      <c r="N38" s="473"/>
      <c r="O38" s="474"/>
    </row>
    <row r="39" spans="1:25" ht="20.25" customHeight="1" x14ac:dyDescent="0.15">
      <c r="A39" s="53" t="s">
        <v>62</v>
      </c>
      <c r="B39" s="499"/>
      <c r="C39" s="493"/>
      <c r="D39" s="496"/>
      <c r="E39" s="147"/>
      <c r="F39" s="148"/>
      <c r="G39" s="462"/>
      <c r="H39" s="147"/>
      <c r="I39" s="147"/>
      <c r="J39" s="453"/>
      <c r="K39" s="454"/>
      <c r="L39" s="455"/>
      <c r="M39" s="466"/>
      <c r="N39" s="467"/>
      <c r="O39" s="468"/>
      <c r="P39" s="8"/>
      <c r="Q39" s="8"/>
      <c r="R39" s="8"/>
      <c r="S39" s="8"/>
      <c r="T39" s="8"/>
      <c r="U39" s="8"/>
      <c r="V39" s="8"/>
      <c r="W39" s="8"/>
      <c r="X39" s="8"/>
      <c r="Y39" s="50"/>
    </row>
    <row r="40" spans="1:25" ht="20.25" customHeight="1" x14ac:dyDescent="0.15">
      <c r="A40" s="53" t="s">
        <v>63</v>
      </c>
      <c r="B40" s="500"/>
      <c r="C40" s="494"/>
      <c r="D40" s="497"/>
      <c r="E40" s="147"/>
      <c r="F40" s="148"/>
      <c r="G40" s="147"/>
      <c r="H40" s="147"/>
      <c r="I40" s="147"/>
      <c r="J40" s="456"/>
      <c r="K40" s="457"/>
      <c r="L40" s="458"/>
      <c r="M40" s="469"/>
      <c r="N40" s="470"/>
      <c r="O40" s="471"/>
      <c r="P40" s="8"/>
      <c r="Q40" s="8"/>
      <c r="R40" s="8"/>
      <c r="S40" s="8"/>
      <c r="T40" s="8"/>
      <c r="U40" s="8"/>
      <c r="V40" s="8"/>
      <c r="W40" s="8"/>
      <c r="X40" s="8"/>
      <c r="Y40" s="50"/>
    </row>
    <row r="41" spans="1:25" ht="20.25" customHeight="1" x14ac:dyDescent="0.15">
      <c r="A41" s="55" t="s">
        <v>64</v>
      </c>
      <c r="B41" s="501"/>
      <c r="C41" s="495"/>
      <c r="D41" s="498"/>
      <c r="E41" s="150"/>
      <c r="F41" s="151"/>
      <c r="G41" s="150"/>
      <c r="H41" s="150"/>
      <c r="I41" s="150"/>
      <c r="J41" s="459"/>
      <c r="K41" s="460"/>
      <c r="L41" s="461"/>
      <c r="M41" s="472"/>
      <c r="N41" s="473"/>
      <c r="O41" s="474"/>
      <c r="P41" s="8"/>
      <c r="Q41" s="8"/>
      <c r="R41" s="8"/>
      <c r="S41" s="8"/>
      <c r="T41" s="8"/>
      <c r="U41" s="8"/>
      <c r="V41" s="8"/>
      <c r="W41" s="8"/>
      <c r="X41" s="8"/>
      <c r="Y41" s="50"/>
    </row>
    <row r="42" spans="1:25" ht="9.9499999999999993" customHeight="1" x14ac:dyDescent="0.15">
      <c r="A42" s="82"/>
      <c r="B42" s="45"/>
      <c r="C42" s="45"/>
      <c r="D42" s="45"/>
      <c r="E42" s="45"/>
      <c r="F42" s="45"/>
      <c r="G42" s="45"/>
      <c r="H42" s="45"/>
      <c r="I42" s="45"/>
      <c r="J42" s="45"/>
      <c r="K42" s="45"/>
      <c r="L42" s="45"/>
      <c r="M42" s="45"/>
      <c r="N42" s="45"/>
      <c r="O42" s="45"/>
    </row>
    <row r="43" spans="1:25" ht="18" customHeight="1" x14ac:dyDescent="0.15"/>
  </sheetData>
  <mergeCells count="50">
    <mergeCell ref="E30:K30"/>
    <mergeCell ref="F37:F38"/>
    <mergeCell ref="A18:O18"/>
    <mergeCell ref="E20:O20"/>
    <mergeCell ref="E21:O21"/>
    <mergeCell ref="E22:G22"/>
    <mergeCell ref="H22:K22"/>
    <mergeCell ref="M22:O22"/>
    <mergeCell ref="A21:D22"/>
    <mergeCell ref="A20:D20"/>
    <mergeCell ref="A17:O17"/>
    <mergeCell ref="A3:O3"/>
    <mergeCell ref="G10:H10"/>
    <mergeCell ref="G13:H13"/>
    <mergeCell ref="I13:M13"/>
    <mergeCell ref="I10:M10"/>
    <mergeCell ref="I12:M12"/>
    <mergeCell ref="L5:O5"/>
    <mergeCell ref="A27:D27"/>
    <mergeCell ref="C39:C41"/>
    <mergeCell ref="D39:D41"/>
    <mergeCell ref="B39:B41"/>
    <mergeCell ref="A37:A38"/>
    <mergeCell ref="D37:D38"/>
    <mergeCell ref="C37:C38"/>
    <mergeCell ref="B37:B38"/>
    <mergeCell ref="A30:D30"/>
    <mergeCell ref="A31:D31"/>
    <mergeCell ref="A34:O34"/>
    <mergeCell ref="E31:O31"/>
    <mergeCell ref="E37:E38"/>
    <mergeCell ref="J37:L38"/>
    <mergeCell ref="I37:I38"/>
    <mergeCell ref="G37:G38"/>
    <mergeCell ref="A23:D23"/>
    <mergeCell ref="M39:O41"/>
    <mergeCell ref="M37:O38"/>
    <mergeCell ref="H37:H38"/>
    <mergeCell ref="A24:D25"/>
    <mergeCell ref="E23:O23"/>
    <mergeCell ref="A29:D29"/>
    <mergeCell ref="A28:D28"/>
    <mergeCell ref="A26:D26"/>
    <mergeCell ref="E24:K24"/>
    <mergeCell ref="E25:K25"/>
    <mergeCell ref="E27:O27"/>
    <mergeCell ref="L28:M28"/>
    <mergeCell ref="H28:I28"/>
    <mergeCell ref="E29:O29"/>
    <mergeCell ref="E26:O26"/>
  </mergeCells>
  <phoneticPr fontId="2"/>
  <pageMargins left="0.7" right="0.17" top="0.78740157480314965" bottom="0.39" header="0.51181102362204722" footer="0.280000000000000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67"/>
  <sheetViews>
    <sheetView view="pageBreakPreview" zoomScaleNormal="100" zoomScaleSheetLayoutView="100" workbookViewId="0">
      <selection activeCell="G7" sqref="G7"/>
    </sheetView>
  </sheetViews>
  <sheetFormatPr defaultRowHeight="13.5" x14ac:dyDescent="0.15"/>
  <cols>
    <col min="1" max="1" width="4.5" style="142" customWidth="1"/>
    <col min="2" max="10" width="9.625" style="142" customWidth="1"/>
    <col min="11" max="11" width="1.375" style="142" customWidth="1"/>
    <col min="12" max="12" width="4.5" style="142" customWidth="1"/>
    <col min="13" max="15" width="8.75" style="142" customWidth="1"/>
    <col min="16" max="23" width="8.125" style="142" customWidth="1"/>
    <col min="24" max="24" width="9.625" style="142" customWidth="1"/>
    <col min="25" max="25" width="9" style="142"/>
    <col min="26" max="55" width="1.625" style="142" customWidth="1"/>
    <col min="56" max="16384" width="9" style="142"/>
  </cols>
  <sheetData>
    <row r="1" spans="1:24" ht="18" customHeight="1" x14ac:dyDescent="0.15">
      <c r="A1" s="406" t="s">
        <v>391</v>
      </c>
      <c r="B1" s="299"/>
      <c r="C1" s="299"/>
      <c r="D1" s="299"/>
      <c r="E1" s="299"/>
      <c r="F1" s="299"/>
      <c r="G1" s="299"/>
      <c r="K1" s="299"/>
      <c r="L1" s="406" t="s">
        <v>391</v>
      </c>
      <c r="M1" s="299"/>
      <c r="N1" s="299"/>
      <c r="O1" s="299"/>
      <c r="P1" s="299"/>
      <c r="Q1" s="432"/>
      <c r="R1" s="299"/>
      <c r="S1" s="415"/>
      <c r="T1" s="299"/>
      <c r="W1" s="299"/>
      <c r="X1" s="299"/>
    </row>
    <row r="2" spans="1:24" ht="18" customHeight="1" x14ac:dyDescent="0.15">
      <c r="A2" s="866" t="s">
        <v>328</v>
      </c>
      <c r="B2" s="866"/>
      <c r="C2" s="866"/>
      <c r="D2" s="866"/>
      <c r="E2" s="866"/>
      <c r="F2" s="866"/>
      <c r="G2" s="866"/>
      <c r="H2" s="866"/>
      <c r="I2" s="866"/>
      <c r="J2" s="866"/>
      <c r="K2" s="303"/>
      <c r="L2" s="866" t="s">
        <v>328</v>
      </c>
      <c r="M2" s="866"/>
      <c r="N2" s="866"/>
      <c r="O2" s="866"/>
      <c r="P2" s="866"/>
      <c r="Q2" s="866"/>
      <c r="R2" s="866"/>
      <c r="S2" s="866"/>
      <c r="T2" s="866"/>
      <c r="U2" s="866"/>
      <c r="V2" s="866"/>
      <c r="W2" s="866"/>
      <c r="X2" s="303"/>
    </row>
    <row r="3" spans="1:24" ht="18" customHeight="1" x14ac:dyDescent="0.15"/>
    <row r="4" spans="1:24" ht="18" customHeight="1" x14ac:dyDescent="0.15">
      <c r="H4" s="652" t="s">
        <v>408</v>
      </c>
      <c r="I4" s="652"/>
      <c r="J4" s="652"/>
      <c r="K4" s="405"/>
      <c r="U4" s="652" t="str">
        <f>H4</f>
        <v xml:space="preserve">苫上下窓　第　　　号 </v>
      </c>
      <c r="V4" s="652"/>
      <c r="W4" s="652"/>
    </row>
    <row r="5" spans="1:24" ht="18" customHeight="1" x14ac:dyDescent="0.15">
      <c r="A5" s="441" t="str">
        <f>臨時使用願!I10</f>
        <v>苫小牧市〇町〇丁目〇番〇号</v>
      </c>
      <c r="H5" s="868" t="s">
        <v>392</v>
      </c>
      <c r="I5" s="868"/>
      <c r="J5" s="868"/>
      <c r="L5" s="441" t="str">
        <f>A5</f>
        <v>苫小牧市〇町〇丁目〇番〇号</v>
      </c>
      <c r="U5" s="868" t="str">
        <f>H5</f>
        <v xml:space="preserve">令和 　年 　月 　日 </v>
      </c>
      <c r="V5" s="868"/>
      <c r="W5" s="868"/>
    </row>
    <row r="6" spans="1:24" ht="18" customHeight="1" x14ac:dyDescent="0.15">
      <c r="A6" s="299" t="str">
        <f>使用許可書!A7</f>
        <v>〇〇株式会社</v>
      </c>
      <c r="B6" s="299"/>
      <c r="C6" s="299"/>
      <c r="D6" s="299"/>
      <c r="E6" s="299"/>
      <c r="F6" s="299"/>
      <c r="G6" s="299"/>
      <c r="H6" s="299"/>
      <c r="K6" s="403"/>
      <c r="L6" s="403" t="str">
        <f>A6</f>
        <v>〇〇株式会社</v>
      </c>
      <c r="M6" s="403"/>
      <c r="N6" s="403"/>
      <c r="O6" s="403"/>
      <c r="P6" s="403"/>
      <c r="Q6" s="432"/>
      <c r="R6" s="403"/>
      <c r="S6" s="415"/>
      <c r="T6" s="403"/>
      <c r="U6" s="403"/>
      <c r="X6" s="299"/>
    </row>
    <row r="7" spans="1:24" ht="18" customHeight="1" x14ac:dyDescent="0.15">
      <c r="A7" s="299" t="str">
        <f>使用許可書!A8</f>
        <v>代表取締役　○○○○</v>
      </c>
      <c r="B7" s="300"/>
      <c r="C7" s="300"/>
      <c r="D7" s="299"/>
      <c r="E7" s="299" t="s">
        <v>164</v>
      </c>
      <c r="F7" s="299"/>
      <c r="G7" s="299"/>
      <c r="H7" s="299"/>
      <c r="K7" s="403"/>
      <c r="L7" s="403" t="str">
        <f>A7</f>
        <v>代表取締役　○○○○</v>
      </c>
      <c r="M7" s="406"/>
      <c r="N7" s="406"/>
      <c r="O7" s="403"/>
      <c r="P7" s="403" t="s">
        <v>164</v>
      </c>
      <c r="Q7" s="432"/>
      <c r="R7" s="403"/>
      <c r="S7" s="415"/>
      <c r="T7" s="403"/>
      <c r="U7" s="403"/>
      <c r="X7" s="299"/>
    </row>
    <row r="8" spans="1:24" ht="18" customHeight="1" x14ac:dyDescent="0.15">
      <c r="A8" s="299"/>
      <c r="C8" s="300"/>
      <c r="D8" s="299"/>
      <c r="E8" s="299"/>
      <c r="F8" s="299"/>
      <c r="G8" s="299"/>
      <c r="H8" s="299"/>
      <c r="I8" s="299"/>
      <c r="J8" s="299"/>
      <c r="K8" s="403"/>
      <c r="L8" s="403"/>
      <c r="N8" s="406"/>
      <c r="O8" s="403"/>
      <c r="P8" s="403"/>
      <c r="Q8" s="432"/>
      <c r="R8" s="403"/>
      <c r="S8" s="415"/>
      <c r="T8" s="403"/>
      <c r="U8" s="403"/>
      <c r="V8" s="403"/>
      <c r="W8" s="403"/>
      <c r="X8" s="299"/>
    </row>
    <row r="9" spans="1:24" ht="18" customHeight="1" x14ac:dyDescent="0.15">
      <c r="A9" s="299"/>
      <c r="B9" s="299"/>
      <c r="C9" s="299"/>
      <c r="D9" s="299"/>
      <c r="E9" s="299"/>
      <c r="F9" s="299"/>
      <c r="G9" s="299"/>
      <c r="H9" s="299"/>
      <c r="I9" s="299"/>
      <c r="J9" s="299"/>
      <c r="K9" s="403"/>
      <c r="L9" s="403"/>
      <c r="M9" s="403"/>
      <c r="N9" s="403"/>
      <c r="O9" s="403"/>
      <c r="P9" s="403"/>
      <c r="Q9" s="432"/>
      <c r="R9" s="403"/>
      <c r="S9" s="415"/>
      <c r="T9" s="403"/>
      <c r="U9" s="403"/>
      <c r="V9" s="403"/>
      <c r="W9" s="403"/>
      <c r="X9" s="299"/>
    </row>
    <row r="10" spans="1:24" ht="18" customHeight="1" x14ac:dyDescent="0.15">
      <c r="A10" s="299"/>
      <c r="B10" s="299"/>
      <c r="C10" s="299"/>
      <c r="D10" s="299"/>
      <c r="E10" s="299"/>
      <c r="F10" s="299"/>
      <c r="G10" s="299" t="s">
        <v>0</v>
      </c>
      <c r="I10" s="299"/>
      <c r="J10" s="299"/>
      <c r="K10" s="403"/>
      <c r="L10" s="403"/>
      <c r="M10" s="403"/>
      <c r="N10" s="403"/>
      <c r="O10" s="403"/>
      <c r="P10" s="403"/>
      <c r="Q10" s="432"/>
      <c r="R10" s="403"/>
      <c r="S10" s="415"/>
      <c r="T10" s="403" t="str">
        <f>G10</f>
        <v>苫小牧市下水道事業</v>
      </c>
      <c r="V10" s="403"/>
      <c r="W10" s="403"/>
      <c r="X10" s="299"/>
    </row>
    <row r="11" spans="1:24" ht="9.9499999999999993" customHeight="1" x14ac:dyDescent="0.15">
      <c r="A11" s="299"/>
      <c r="B11" s="299"/>
      <c r="C11" s="299"/>
      <c r="D11" s="299"/>
      <c r="E11" s="299"/>
      <c r="F11" s="299"/>
      <c r="G11" s="299"/>
      <c r="I11" s="299"/>
      <c r="J11" s="299"/>
      <c r="K11" s="403"/>
      <c r="L11" s="403"/>
      <c r="M11" s="403"/>
      <c r="N11" s="403"/>
      <c r="O11" s="403"/>
      <c r="P11" s="403"/>
      <c r="Q11" s="432"/>
      <c r="R11" s="403"/>
      <c r="S11" s="415"/>
      <c r="T11" s="403"/>
      <c r="V11" s="403"/>
      <c r="W11" s="403"/>
      <c r="X11" s="299"/>
    </row>
    <row r="12" spans="1:24" ht="18" customHeight="1" x14ac:dyDescent="0.15">
      <c r="A12" s="299"/>
      <c r="B12" s="299"/>
      <c r="C12" s="299"/>
      <c r="D12" s="299"/>
      <c r="E12" s="299"/>
      <c r="F12" s="299"/>
      <c r="G12" s="299" t="s">
        <v>417</v>
      </c>
      <c r="I12" s="299"/>
      <c r="J12" s="299"/>
      <c r="K12" s="403"/>
      <c r="L12" s="403"/>
      <c r="M12" s="403"/>
      <c r="N12" s="403"/>
      <c r="O12" s="403"/>
      <c r="P12" s="403"/>
      <c r="Q12" s="432"/>
      <c r="R12" s="403"/>
      <c r="S12" s="415"/>
      <c r="T12" s="403" t="str">
        <f>G12</f>
        <v>苫小牧市長　　金澤　俊</v>
      </c>
      <c r="V12" s="403"/>
      <c r="W12" s="403"/>
      <c r="X12" s="299"/>
    </row>
    <row r="13" spans="1:24" ht="18" customHeight="1" x14ac:dyDescent="0.15">
      <c r="A13" s="299"/>
      <c r="B13" s="299"/>
      <c r="C13" s="299"/>
      <c r="D13" s="299"/>
      <c r="E13" s="299"/>
      <c r="F13" s="299"/>
      <c r="G13" s="452" t="s">
        <v>406</v>
      </c>
      <c r="H13" s="299"/>
      <c r="I13" s="299"/>
      <c r="J13" s="299"/>
      <c r="K13" s="403"/>
      <c r="L13" s="403"/>
      <c r="M13" s="403"/>
      <c r="N13" s="403"/>
      <c r="O13" s="403"/>
      <c r="P13" s="403"/>
      <c r="Q13" s="432"/>
      <c r="R13" s="403"/>
      <c r="S13" s="415"/>
      <c r="T13" s="452" t="str">
        <f>G13</f>
        <v>(上下水道部水道窓口課給排水係担当)</v>
      </c>
      <c r="U13" s="403"/>
      <c r="V13" s="403"/>
      <c r="W13" s="403"/>
      <c r="X13" s="299"/>
    </row>
    <row r="14" spans="1:24" ht="18" customHeight="1" x14ac:dyDescent="0.15">
      <c r="A14" s="299"/>
      <c r="B14" s="299"/>
      <c r="C14" s="299"/>
      <c r="D14" s="299"/>
      <c r="E14" s="299"/>
      <c r="F14" s="299"/>
      <c r="G14" s="299"/>
      <c r="H14" s="299"/>
      <c r="I14" s="299"/>
      <c r="J14" s="299"/>
      <c r="K14" s="403"/>
      <c r="L14" s="403"/>
      <c r="M14" s="403"/>
      <c r="N14" s="403"/>
      <c r="O14" s="403"/>
      <c r="P14" s="403"/>
      <c r="Q14" s="432"/>
      <c r="R14" s="403"/>
      <c r="S14" s="415"/>
      <c r="T14" s="403"/>
      <c r="U14" s="403"/>
      <c r="V14" s="403"/>
      <c r="W14" s="403"/>
      <c r="X14" s="299"/>
    </row>
    <row r="15" spans="1:24" ht="18" customHeight="1" x14ac:dyDescent="0.15">
      <c r="A15" s="299"/>
      <c r="B15" s="299" t="s">
        <v>393</v>
      </c>
      <c r="C15" s="299"/>
      <c r="D15" s="299"/>
      <c r="E15" s="299"/>
      <c r="F15" s="299"/>
      <c r="G15" s="299"/>
      <c r="H15" s="299"/>
      <c r="I15" s="299"/>
      <c r="J15" s="299"/>
      <c r="K15" s="403"/>
      <c r="L15" s="403"/>
      <c r="M15" s="441" t="s">
        <v>393</v>
      </c>
      <c r="N15" s="403"/>
      <c r="O15" s="403"/>
      <c r="P15" s="403"/>
      <c r="Q15" s="432"/>
      <c r="R15" s="403"/>
      <c r="S15" s="415"/>
      <c r="T15" s="403"/>
      <c r="U15" s="403"/>
      <c r="V15" s="403"/>
      <c r="W15" s="403"/>
      <c r="X15" s="299"/>
    </row>
    <row r="16" spans="1:24" ht="18" customHeight="1" x14ac:dyDescent="0.15">
      <c r="A16" s="299"/>
      <c r="B16" s="299"/>
      <c r="C16" s="299"/>
      <c r="D16" s="299"/>
      <c r="E16" s="299"/>
      <c r="F16" s="299"/>
      <c r="G16" s="299"/>
      <c r="H16" s="299"/>
      <c r="I16" s="299"/>
      <c r="J16" s="299"/>
      <c r="K16" s="403"/>
      <c r="L16" s="403"/>
      <c r="M16" s="403"/>
      <c r="N16" s="403"/>
      <c r="O16" s="403"/>
      <c r="P16" s="403"/>
      <c r="Q16" s="432"/>
      <c r="R16" s="403"/>
      <c r="S16" s="415"/>
      <c r="T16" s="403"/>
      <c r="U16" s="403"/>
      <c r="V16" s="403"/>
      <c r="W16" s="403"/>
      <c r="X16" s="299"/>
    </row>
    <row r="17" spans="1:24" ht="18" customHeight="1" x14ac:dyDescent="0.15"/>
    <row r="18" spans="1:24" ht="18" customHeight="1" x14ac:dyDescent="0.15">
      <c r="A18" s="807" t="s">
        <v>1</v>
      </c>
      <c r="B18" s="807"/>
      <c r="C18" s="807"/>
      <c r="D18" s="807"/>
      <c r="E18" s="807"/>
      <c r="F18" s="807"/>
      <c r="G18" s="807"/>
      <c r="H18" s="807"/>
      <c r="I18" s="807"/>
      <c r="J18" s="807"/>
      <c r="K18" s="404"/>
      <c r="L18" s="807" t="s">
        <v>1</v>
      </c>
      <c r="M18" s="807"/>
      <c r="N18" s="807"/>
      <c r="O18" s="807"/>
      <c r="P18" s="807"/>
      <c r="Q18" s="807"/>
      <c r="R18" s="807"/>
      <c r="S18" s="807"/>
      <c r="T18" s="807"/>
      <c r="U18" s="807"/>
      <c r="V18" s="807"/>
      <c r="W18" s="807"/>
      <c r="X18" s="297"/>
    </row>
    <row r="19" spans="1:24" ht="18" customHeight="1" x14ac:dyDescent="0.15">
      <c r="A19" s="299"/>
      <c r="B19" s="299"/>
      <c r="C19" s="299"/>
      <c r="D19" s="299"/>
      <c r="E19" s="299"/>
      <c r="F19" s="299"/>
      <c r="G19" s="299"/>
      <c r="H19" s="299"/>
      <c r="I19" s="299"/>
      <c r="J19" s="299"/>
      <c r="K19" s="403"/>
      <c r="L19" s="403"/>
      <c r="M19" s="403"/>
      <c r="N19" s="403"/>
      <c r="O19" s="403"/>
      <c r="P19" s="403"/>
      <c r="Q19" s="432"/>
      <c r="R19" s="403"/>
      <c r="S19" s="415"/>
      <c r="T19" s="403"/>
      <c r="U19" s="403"/>
      <c r="V19" s="403"/>
      <c r="W19" s="403"/>
      <c r="X19" s="299"/>
    </row>
    <row r="20" spans="1:24" ht="18" customHeight="1" x14ac:dyDescent="0.15">
      <c r="A20" s="299" t="s">
        <v>2</v>
      </c>
      <c r="B20" s="299"/>
      <c r="C20" s="299"/>
      <c r="D20" s="672" t="str">
        <f>使用許可書!C17</f>
        <v>○○工事に伴う地下水排水のため</v>
      </c>
      <c r="E20" s="672"/>
      <c r="F20" s="672"/>
      <c r="G20" s="672"/>
      <c r="H20" s="672"/>
      <c r="I20" s="672"/>
      <c r="J20" s="672"/>
      <c r="K20" s="403"/>
      <c r="L20" s="403" t="s">
        <v>2</v>
      </c>
      <c r="M20" s="403"/>
      <c r="N20" s="403"/>
      <c r="O20" s="672" t="str">
        <f>D20</f>
        <v>○○工事に伴う地下水排水のため</v>
      </c>
      <c r="P20" s="672"/>
      <c r="Q20" s="672"/>
      <c r="R20" s="672"/>
      <c r="S20" s="672"/>
      <c r="T20" s="672"/>
      <c r="U20" s="672"/>
      <c r="V20" s="672"/>
      <c r="W20" s="672"/>
    </row>
    <row r="21" spans="1:24" ht="18" customHeight="1" x14ac:dyDescent="0.15">
      <c r="A21" s="299"/>
      <c r="B21" s="299"/>
      <c r="C21" s="299"/>
      <c r="D21" s="299"/>
      <c r="E21" s="299"/>
      <c r="F21" s="299"/>
      <c r="G21" s="299"/>
      <c r="H21" s="299"/>
      <c r="I21" s="299"/>
      <c r="J21" s="299"/>
      <c r="K21" s="403"/>
      <c r="L21" s="403"/>
      <c r="M21" s="403"/>
      <c r="N21" s="403"/>
      <c r="O21" s="403"/>
      <c r="P21" s="403"/>
      <c r="Q21" s="432"/>
      <c r="R21" s="403"/>
      <c r="S21" s="415"/>
      <c r="T21" s="403"/>
      <c r="U21" s="403"/>
      <c r="V21" s="403"/>
      <c r="W21" s="403"/>
    </row>
    <row r="22" spans="1:24" ht="18" customHeight="1" x14ac:dyDescent="0.15">
      <c r="A22" s="299" t="s">
        <v>124</v>
      </c>
      <c r="B22" s="299"/>
      <c r="C22" s="299"/>
      <c r="D22" s="822" t="str">
        <f>使用許可書!C18</f>
        <v>○○株式会社</v>
      </c>
      <c r="E22" s="822"/>
      <c r="F22" s="822"/>
      <c r="G22" s="822"/>
      <c r="H22" s="822"/>
      <c r="I22" s="822"/>
      <c r="J22" s="822"/>
      <c r="K22" s="403"/>
      <c r="L22" s="403" t="s">
        <v>124</v>
      </c>
      <c r="M22" s="403"/>
      <c r="N22" s="403"/>
      <c r="O22" s="822" t="str">
        <f>D22</f>
        <v>○○株式会社</v>
      </c>
      <c r="P22" s="822"/>
      <c r="Q22" s="822"/>
      <c r="R22" s="822"/>
      <c r="S22" s="822"/>
      <c r="T22" s="822"/>
      <c r="U22" s="822"/>
      <c r="V22" s="822"/>
      <c r="W22" s="822"/>
    </row>
    <row r="23" spans="1:24" ht="18" customHeight="1" x14ac:dyDescent="0.15">
      <c r="B23" s="299"/>
      <c r="C23" s="299"/>
      <c r="D23" s="301" t="s">
        <v>125</v>
      </c>
      <c r="E23" s="867" t="str">
        <f>使用許可書!E19</f>
        <v>○○○○</v>
      </c>
      <c r="F23" s="867"/>
      <c r="G23" s="290"/>
      <c r="I23" s="301"/>
      <c r="J23" s="301"/>
      <c r="K23" s="403"/>
      <c r="M23" s="403"/>
      <c r="N23" s="403"/>
      <c r="O23" s="407" t="s">
        <v>125</v>
      </c>
      <c r="P23" s="867" t="str">
        <f>E23</f>
        <v>○○○○</v>
      </c>
      <c r="Q23" s="867"/>
      <c r="R23" s="867"/>
      <c r="S23" s="416"/>
      <c r="T23" s="290"/>
      <c r="V23" s="407"/>
      <c r="W23" s="407"/>
    </row>
    <row r="24" spans="1:24" ht="18" customHeight="1" x14ac:dyDescent="0.15">
      <c r="A24" s="299"/>
      <c r="B24" s="299"/>
      <c r="C24" s="299"/>
      <c r="D24" s="299"/>
      <c r="E24" s="299"/>
      <c r="F24" s="299"/>
      <c r="G24" s="299"/>
      <c r="H24" s="299"/>
      <c r="I24" s="299"/>
      <c r="J24" s="299"/>
      <c r="K24" s="403"/>
      <c r="L24" s="403"/>
      <c r="M24" s="403"/>
      <c r="N24" s="403"/>
      <c r="O24" s="403"/>
      <c r="P24" s="403"/>
      <c r="Q24" s="432"/>
      <c r="R24" s="403"/>
      <c r="S24" s="415"/>
      <c r="T24" s="403"/>
      <c r="U24" s="403"/>
      <c r="V24" s="403"/>
      <c r="W24" s="403"/>
    </row>
    <row r="25" spans="1:24" ht="18" customHeight="1" x14ac:dyDescent="0.15">
      <c r="A25" s="299" t="s">
        <v>4</v>
      </c>
      <c r="B25" s="299"/>
      <c r="C25" s="299"/>
      <c r="D25" s="509" t="str">
        <f>使用許可書!C20</f>
        <v>　苫小牧市〇町〇丁目〇番地先</v>
      </c>
      <c r="E25" s="509"/>
      <c r="F25" s="509"/>
      <c r="G25" s="509"/>
      <c r="H25" s="509"/>
      <c r="I25" s="509"/>
      <c r="J25" s="509"/>
      <c r="K25" s="403"/>
      <c r="L25" s="403" t="s">
        <v>4</v>
      </c>
      <c r="M25" s="403"/>
      <c r="N25" s="403"/>
      <c r="O25" s="509" t="str">
        <f>D25</f>
        <v>　苫小牧市〇町〇丁目〇番地先</v>
      </c>
      <c r="P25" s="509"/>
      <c r="Q25" s="509"/>
      <c r="R25" s="509"/>
      <c r="S25" s="509"/>
      <c r="T25" s="509"/>
      <c r="U25" s="509"/>
      <c r="V25" s="509"/>
      <c r="W25" s="509"/>
    </row>
    <row r="26" spans="1:24" ht="18" customHeight="1" x14ac:dyDescent="0.15">
      <c r="A26" s="299"/>
      <c r="B26" s="299"/>
      <c r="C26" s="299"/>
      <c r="D26" s="299"/>
      <c r="E26" s="299"/>
      <c r="F26" s="299"/>
      <c r="G26" s="299"/>
      <c r="H26" s="299"/>
      <c r="I26" s="299"/>
      <c r="J26" s="299"/>
      <c r="K26" s="403"/>
      <c r="L26" s="403"/>
      <c r="M26" s="403"/>
      <c r="N26" s="403"/>
      <c r="O26" s="403"/>
      <c r="P26" s="403"/>
      <c r="Q26" s="432"/>
      <c r="R26" s="403"/>
      <c r="S26" s="415"/>
      <c r="T26" s="403"/>
      <c r="U26" s="403"/>
      <c r="V26" s="403"/>
      <c r="W26" s="403"/>
    </row>
    <row r="27" spans="1:24" ht="18" customHeight="1" x14ac:dyDescent="0.15">
      <c r="A27" s="299" t="s">
        <v>5</v>
      </c>
      <c r="B27" s="299"/>
      <c r="C27" s="299"/>
      <c r="D27" s="487">
        <v>45047</v>
      </c>
      <c r="E27" s="487"/>
      <c r="F27" s="487"/>
      <c r="G27" s="487"/>
      <c r="H27" s="295" t="s">
        <v>411</v>
      </c>
      <c r="I27" s="299"/>
      <c r="J27" s="299"/>
      <c r="K27" s="403"/>
      <c r="L27" s="403" t="s">
        <v>5</v>
      </c>
      <c r="M27" s="403"/>
      <c r="N27" s="403"/>
      <c r="O27" s="487">
        <f>D27</f>
        <v>45047</v>
      </c>
      <c r="P27" s="487"/>
      <c r="Q27" s="487"/>
      <c r="R27" s="487"/>
      <c r="S27" s="487"/>
      <c r="T27" s="487"/>
      <c r="U27" s="401" t="s">
        <v>411</v>
      </c>
      <c r="V27" s="403"/>
      <c r="W27" s="403"/>
    </row>
    <row r="28" spans="1:24" ht="18" customHeight="1" x14ac:dyDescent="0.15">
      <c r="A28" s="299"/>
      <c r="D28" s="487">
        <v>45127</v>
      </c>
      <c r="E28" s="487"/>
      <c r="F28" s="487"/>
      <c r="G28" s="487"/>
      <c r="H28" s="295" t="s">
        <v>412</v>
      </c>
      <c r="I28" s="289">
        <f>D28-D27+1</f>
        <v>81</v>
      </c>
      <c r="J28" s="290" t="s">
        <v>126</v>
      </c>
      <c r="K28" s="403"/>
      <c r="L28" s="403"/>
      <c r="O28" s="487">
        <f>D28</f>
        <v>45127</v>
      </c>
      <c r="P28" s="487"/>
      <c r="Q28" s="487"/>
      <c r="R28" s="487"/>
      <c r="S28" s="487"/>
      <c r="T28" s="487"/>
      <c r="U28" s="401" t="s">
        <v>412</v>
      </c>
      <c r="V28" s="289">
        <f>I28</f>
        <v>81</v>
      </c>
      <c r="W28" s="290" t="s">
        <v>126</v>
      </c>
    </row>
    <row r="29" spans="1:24" ht="18" customHeight="1" x14ac:dyDescent="0.15">
      <c r="A29" s="299"/>
      <c r="B29" s="299"/>
      <c r="C29" s="299"/>
      <c r="D29" s="299"/>
      <c r="E29" s="299"/>
      <c r="F29" s="299"/>
      <c r="G29" s="299"/>
      <c r="H29" s="299"/>
      <c r="I29" s="299"/>
      <c r="J29" s="299"/>
      <c r="K29" s="403"/>
      <c r="L29" s="403"/>
      <c r="M29" s="403"/>
      <c r="N29" s="403"/>
      <c r="O29" s="403"/>
      <c r="P29" s="403"/>
      <c r="Q29" s="432"/>
      <c r="R29" s="403"/>
      <c r="S29" s="415"/>
      <c r="T29" s="403"/>
      <c r="U29" s="403"/>
      <c r="V29" s="403"/>
      <c r="W29" s="403"/>
    </row>
    <row r="30" spans="1:24" ht="18" customHeight="1" x14ac:dyDescent="0.15">
      <c r="A30" s="299" t="s">
        <v>6</v>
      </c>
      <c r="B30" s="299"/>
      <c r="C30" s="299"/>
      <c r="D30" s="78">
        <v>200</v>
      </c>
      <c r="E30" s="299" t="s">
        <v>230</v>
      </c>
      <c r="F30" s="299" t="s">
        <v>311</v>
      </c>
      <c r="G30" s="299"/>
      <c r="H30" s="409">
        <f>使用許可書!E23</f>
        <v>100</v>
      </c>
      <c r="I30" s="299" t="s">
        <v>312</v>
      </c>
      <c r="J30" s="299"/>
      <c r="K30" s="403"/>
      <c r="L30" s="403" t="s">
        <v>6</v>
      </c>
      <c r="M30" s="403"/>
      <c r="N30" s="403"/>
      <c r="O30" s="78">
        <f>D30</f>
        <v>200</v>
      </c>
      <c r="P30" s="403" t="s">
        <v>230</v>
      </c>
      <c r="Q30" s="432"/>
      <c r="R30" s="403" t="s">
        <v>311</v>
      </c>
      <c r="S30" s="415"/>
      <c r="T30" s="403"/>
      <c r="U30" s="409">
        <f>H30</f>
        <v>100</v>
      </c>
      <c r="V30" s="403" t="s">
        <v>312</v>
      </c>
      <c r="W30" s="403"/>
    </row>
    <row r="31" spans="1:24" ht="18" customHeight="1" x14ac:dyDescent="0.15">
      <c r="A31" s="299"/>
      <c r="B31" s="299"/>
      <c r="C31" s="299"/>
      <c r="D31" s="299"/>
      <c r="E31" s="299"/>
      <c r="F31" s="299"/>
      <c r="G31" s="299"/>
      <c r="H31" s="299"/>
      <c r="I31" s="299"/>
      <c r="J31" s="299"/>
      <c r="K31" s="403"/>
      <c r="L31" s="403"/>
      <c r="M31" s="403"/>
      <c r="N31" s="403"/>
      <c r="O31" s="403"/>
      <c r="P31" s="403"/>
      <c r="Q31" s="432"/>
      <c r="R31" s="403"/>
      <c r="S31" s="415"/>
      <c r="T31" s="403"/>
      <c r="U31" s="403"/>
      <c r="V31" s="403"/>
      <c r="W31" s="403"/>
    </row>
    <row r="32" spans="1:24" ht="18" customHeight="1" x14ac:dyDescent="0.15">
      <c r="A32" s="299" t="s">
        <v>7</v>
      </c>
      <c r="B32" s="299"/>
      <c r="C32" s="299"/>
      <c r="D32" s="440" t="s">
        <v>314</v>
      </c>
      <c r="E32" s="299"/>
      <c r="F32" s="299"/>
      <c r="G32" s="299"/>
      <c r="H32" s="299"/>
      <c r="I32" s="299"/>
      <c r="J32" s="299"/>
      <c r="K32" s="403"/>
      <c r="L32" s="403" t="s">
        <v>7</v>
      </c>
      <c r="M32" s="403"/>
      <c r="N32" s="403"/>
      <c r="O32" s="403" t="str">
        <f>D32</f>
        <v>　雨水管</v>
      </c>
      <c r="P32" s="403"/>
      <c r="Q32" s="432"/>
      <c r="R32" s="403"/>
      <c r="S32" s="415"/>
      <c r="T32" s="403"/>
      <c r="U32" s="403"/>
      <c r="V32" s="403"/>
      <c r="W32" s="403"/>
    </row>
    <row r="33" spans="1:25" ht="18" customHeight="1" x14ac:dyDescent="0.15">
      <c r="A33" s="299"/>
      <c r="B33" s="299"/>
      <c r="C33" s="299"/>
      <c r="D33" s="299"/>
      <c r="E33" s="299"/>
      <c r="F33" s="299"/>
      <c r="G33" s="299"/>
      <c r="H33" s="299"/>
      <c r="I33" s="299"/>
      <c r="J33" s="299"/>
      <c r="K33" s="403"/>
      <c r="L33" s="403"/>
      <c r="M33" s="403"/>
      <c r="N33" s="403"/>
      <c r="O33" s="403"/>
      <c r="P33" s="403"/>
      <c r="Q33" s="432"/>
      <c r="R33" s="403"/>
      <c r="S33" s="415"/>
      <c r="T33" s="403"/>
      <c r="U33" s="403"/>
      <c r="V33" s="403"/>
      <c r="W33" s="403"/>
    </row>
    <row r="34" spans="1:25" ht="18" customHeight="1" x14ac:dyDescent="0.15">
      <c r="A34" s="299" t="s">
        <v>73</v>
      </c>
      <c r="B34" s="299"/>
      <c r="C34" s="299"/>
      <c r="D34" s="302">
        <v>80</v>
      </c>
      <c r="E34" s="291" t="s">
        <v>315</v>
      </c>
      <c r="F34" s="299"/>
      <c r="G34" s="299"/>
      <c r="H34" s="299"/>
      <c r="I34" s="299"/>
      <c r="J34" s="299"/>
      <c r="K34" s="403"/>
      <c r="L34" s="403" t="s">
        <v>73</v>
      </c>
      <c r="M34" s="403"/>
      <c r="N34" s="403"/>
      <c r="O34" s="302">
        <f>D34</f>
        <v>80</v>
      </c>
      <c r="P34" s="291" t="s">
        <v>237</v>
      </c>
      <c r="Q34" s="291"/>
      <c r="R34" s="403"/>
      <c r="S34" s="415"/>
      <c r="T34" s="403"/>
      <c r="U34" s="403"/>
      <c r="V34" s="403"/>
      <c r="W34" s="403"/>
    </row>
    <row r="35" spans="1:25" ht="18" customHeight="1" x14ac:dyDescent="0.15">
      <c r="A35" s="299"/>
      <c r="B35" s="299"/>
      <c r="C35" s="299"/>
      <c r="D35" s="440"/>
      <c r="E35" s="299"/>
      <c r="F35" s="299"/>
      <c r="G35" s="440"/>
      <c r="H35" s="299"/>
      <c r="I35" s="299"/>
      <c r="J35" s="299"/>
      <c r="K35" s="403"/>
      <c r="L35" s="403"/>
      <c r="M35" s="403"/>
      <c r="N35" s="403"/>
      <c r="O35" s="403"/>
      <c r="P35" s="403"/>
      <c r="Q35" s="432"/>
      <c r="R35" s="403"/>
      <c r="S35" s="415"/>
      <c r="T35" s="403"/>
      <c r="U35" s="403"/>
      <c r="V35" s="403"/>
      <c r="W35" s="403"/>
    </row>
    <row r="36" spans="1:25" ht="18" customHeight="1" x14ac:dyDescent="0.15">
      <c r="A36" s="299" t="s">
        <v>329</v>
      </c>
      <c r="B36" s="299"/>
      <c r="C36" s="299"/>
      <c r="D36" s="293">
        <v>1808</v>
      </c>
      <c r="E36" s="299" t="s">
        <v>317</v>
      </c>
      <c r="G36" s="288">
        <v>164</v>
      </c>
      <c r="H36" s="299" t="s">
        <v>316</v>
      </c>
      <c r="I36" s="406" t="s">
        <v>309</v>
      </c>
      <c r="K36" s="403"/>
      <c r="L36" s="403" t="s">
        <v>329</v>
      </c>
      <c r="M36" s="403"/>
      <c r="N36" s="403"/>
      <c r="O36" s="293">
        <f>D36</f>
        <v>1808</v>
      </c>
      <c r="P36" s="403" t="s">
        <v>317</v>
      </c>
      <c r="Q36" s="432"/>
      <c r="T36" s="288">
        <f>G36</f>
        <v>164</v>
      </c>
      <c r="U36" s="403" t="s">
        <v>316</v>
      </c>
      <c r="V36" s="406" t="str">
        <f>I36</f>
        <v>(後納精算)</v>
      </c>
    </row>
    <row r="37" spans="1:25" ht="18" customHeight="1" x14ac:dyDescent="0.15">
      <c r="A37" s="299"/>
      <c r="B37" s="299"/>
      <c r="C37" s="299"/>
      <c r="D37" s="293"/>
      <c r="E37" s="299"/>
      <c r="F37" s="299"/>
      <c r="G37" s="439"/>
      <c r="H37" s="299"/>
      <c r="I37" s="299"/>
      <c r="J37" s="299"/>
      <c r="K37" s="403"/>
      <c r="L37" s="403"/>
      <c r="M37" s="403"/>
      <c r="N37" s="403"/>
      <c r="O37" s="293"/>
      <c r="P37" s="403"/>
      <c r="Q37" s="432"/>
      <c r="R37" s="403"/>
      <c r="S37" s="415"/>
      <c r="T37" s="402"/>
      <c r="U37" s="403"/>
      <c r="V37" s="403"/>
      <c r="W37" s="403"/>
    </row>
    <row r="38" spans="1:25" ht="18" customHeight="1" x14ac:dyDescent="0.15">
      <c r="A38" s="299" t="s">
        <v>93</v>
      </c>
      <c r="B38" s="299"/>
      <c r="C38" s="299"/>
      <c r="D38" s="293">
        <f>'料金算出書(実施)'!J33</f>
        <v>7766</v>
      </c>
      <c r="E38" s="299" t="s">
        <v>317</v>
      </c>
      <c r="G38" s="288">
        <f>'料金算出書(実施)'!D33</f>
        <v>706</v>
      </c>
      <c r="H38" s="299" t="s">
        <v>316</v>
      </c>
      <c r="I38" s="299"/>
      <c r="J38" s="299"/>
      <c r="K38" s="403"/>
      <c r="L38" s="403" t="s">
        <v>93</v>
      </c>
      <c r="M38" s="403"/>
      <c r="N38" s="403"/>
      <c r="O38" s="293">
        <f>D38</f>
        <v>7766</v>
      </c>
      <c r="P38" s="403" t="s">
        <v>317</v>
      </c>
      <c r="Q38" s="432"/>
      <c r="T38" s="288">
        <f>G38</f>
        <v>706</v>
      </c>
      <c r="U38" s="403" t="s">
        <v>316</v>
      </c>
      <c r="V38" s="403"/>
      <c r="W38" s="403"/>
    </row>
    <row r="39" spans="1:25" ht="18" customHeight="1" x14ac:dyDescent="0.15">
      <c r="A39" s="300"/>
      <c r="B39" s="300"/>
      <c r="C39" s="299"/>
      <c r="D39" s="440"/>
      <c r="E39" s="299"/>
      <c r="F39" s="299"/>
      <c r="G39" s="304"/>
      <c r="H39" s="299"/>
      <c r="I39" s="299"/>
      <c r="J39" s="299"/>
      <c r="K39" s="406"/>
      <c r="L39" s="406"/>
      <c r="M39" s="406"/>
      <c r="N39" s="403"/>
      <c r="O39" s="403"/>
      <c r="P39" s="403"/>
      <c r="Q39" s="432"/>
      <c r="R39" s="403"/>
      <c r="S39" s="415"/>
      <c r="T39" s="304"/>
      <c r="U39" s="403"/>
      <c r="V39" s="403"/>
      <c r="W39" s="403"/>
    </row>
    <row r="40" spans="1:25" ht="18" customHeight="1" x14ac:dyDescent="0.15">
      <c r="A40" s="299" t="s">
        <v>305</v>
      </c>
      <c r="B40" s="299"/>
      <c r="C40" s="299"/>
      <c r="D40" s="294">
        <f>'料金算出書(実施)'!J33</f>
        <v>7766</v>
      </c>
      <c r="E40" s="79" t="s">
        <v>317</v>
      </c>
      <c r="F40" s="305"/>
      <c r="G40" s="292">
        <f>'料金算出書(実施)'!D33</f>
        <v>706</v>
      </c>
      <c r="H40" s="79" t="s">
        <v>316</v>
      </c>
      <c r="I40" s="299"/>
      <c r="J40" s="299"/>
      <c r="K40" s="403"/>
      <c r="L40" s="403" t="s">
        <v>305</v>
      </c>
      <c r="M40" s="403"/>
      <c r="N40" s="403"/>
      <c r="O40" s="294">
        <f>D40</f>
        <v>7766</v>
      </c>
      <c r="P40" s="79" t="s">
        <v>317</v>
      </c>
      <c r="Q40" s="79"/>
      <c r="R40" s="305"/>
      <c r="S40" s="305"/>
      <c r="T40" s="292">
        <f>G40</f>
        <v>706</v>
      </c>
      <c r="U40" s="79" t="s">
        <v>316</v>
      </c>
      <c r="V40" s="403"/>
      <c r="W40" s="403"/>
      <c r="X40" s="50"/>
      <c r="Y40" s="50"/>
    </row>
    <row r="41" spans="1:25" ht="18" customHeight="1" x14ac:dyDescent="0.15">
      <c r="A41" s="299"/>
      <c r="B41" s="299"/>
      <c r="C41" s="299"/>
      <c r="D41" s="440"/>
      <c r="E41" s="299"/>
      <c r="F41" s="299"/>
      <c r="G41" s="299"/>
      <c r="H41" s="299"/>
      <c r="I41" s="299"/>
      <c r="J41" s="299"/>
      <c r="K41" s="299"/>
      <c r="L41" s="299"/>
      <c r="M41" s="299"/>
      <c r="N41" s="299"/>
      <c r="O41" s="299"/>
      <c r="P41" s="299"/>
      <c r="Q41" s="432"/>
      <c r="R41" s="299"/>
      <c r="S41" s="415"/>
      <c r="T41" s="299"/>
      <c r="U41" s="299"/>
      <c r="V41" s="299"/>
      <c r="W41" s="299"/>
      <c r="X41" s="16"/>
      <c r="Y41" s="50"/>
    </row>
    <row r="42" spans="1:25" ht="17.25" customHeight="1" x14ac:dyDescent="0.15">
      <c r="A42" s="299"/>
      <c r="B42" s="299"/>
      <c r="C42" s="285"/>
      <c r="D42" s="286"/>
      <c r="E42" s="287"/>
      <c r="F42" s="288"/>
      <c r="G42" s="299"/>
      <c r="H42" s="299"/>
      <c r="I42" s="299"/>
      <c r="J42" s="299"/>
      <c r="K42" s="299"/>
      <c r="L42" s="299" t="s">
        <v>330</v>
      </c>
      <c r="M42" s="299"/>
      <c r="N42" s="299"/>
      <c r="O42" s="299"/>
      <c r="R42" s="299"/>
      <c r="S42" s="415"/>
      <c r="T42" s="299"/>
      <c r="U42" s="299"/>
      <c r="V42" s="299"/>
      <c r="W42" s="299"/>
      <c r="X42" s="16"/>
      <c r="Y42" s="50"/>
    </row>
    <row r="43" spans="1:25" ht="14.25" customHeight="1" x14ac:dyDescent="0.15">
      <c r="A43" s="299"/>
      <c r="B43" s="299"/>
      <c r="C43" s="296"/>
      <c r="D43" s="855"/>
      <c r="E43" s="856"/>
      <c r="F43" s="857"/>
      <c r="G43" s="299"/>
      <c r="H43" s="299"/>
      <c r="I43" s="299"/>
      <c r="J43" s="299"/>
      <c r="L43" s="130" t="s">
        <v>45</v>
      </c>
      <c r="M43" s="475" t="s">
        <v>67</v>
      </c>
      <c r="N43" s="858" t="s">
        <v>68</v>
      </c>
      <c r="O43" s="475" t="s">
        <v>398</v>
      </c>
      <c r="P43" s="475" t="s">
        <v>360</v>
      </c>
      <c r="Q43" s="475" t="s">
        <v>397</v>
      </c>
      <c r="R43" s="475" t="s">
        <v>289</v>
      </c>
      <c r="S43" s="475" t="s">
        <v>409</v>
      </c>
      <c r="T43" s="475" t="s">
        <v>165</v>
      </c>
      <c r="U43" s="860"/>
      <c r="V43" s="861"/>
      <c r="W43" s="862"/>
      <c r="X43" s="16"/>
      <c r="Y43" s="50"/>
    </row>
    <row r="44" spans="1:25" ht="12.75" customHeight="1" x14ac:dyDescent="0.15">
      <c r="A44" s="415"/>
      <c r="B44" s="415"/>
      <c r="C44" s="414"/>
      <c r="D44" s="855"/>
      <c r="E44" s="856"/>
      <c r="F44" s="857"/>
      <c r="G44" s="415"/>
      <c r="H44" s="415"/>
      <c r="I44" s="415"/>
      <c r="J44" s="415"/>
      <c r="L44" s="421"/>
      <c r="M44" s="476"/>
      <c r="N44" s="859"/>
      <c r="O44" s="476"/>
      <c r="P44" s="476"/>
      <c r="Q44" s="476"/>
      <c r="R44" s="476"/>
      <c r="S44" s="476"/>
      <c r="T44" s="476"/>
      <c r="U44" s="863"/>
      <c r="V44" s="864"/>
      <c r="W44" s="865"/>
      <c r="X44" s="16"/>
      <c r="Y44" s="50"/>
    </row>
    <row r="45" spans="1:25" ht="18" customHeight="1" x14ac:dyDescent="0.15">
      <c r="L45" s="131" t="s">
        <v>62</v>
      </c>
      <c r="M45" s="132"/>
      <c r="N45" s="50"/>
      <c r="O45" s="422"/>
      <c r="P45" s="132"/>
      <c r="Q45" s="132"/>
      <c r="R45" s="132"/>
      <c r="S45" s="132"/>
      <c r="T45" s="132"/>
      <c r="U45" s="828"/>
      <c r="V45" s="829"/>
      <c r="W45" s="830"/>
      <c r="X45" s="306"/>
      <c r="Y45" s="307"/>
    </row>
    <row r="46" spans="1:25" ht="18" customHeight="1" x14ac:dyDescent="0.15">
      <c r="L46" s="131" t="s">
        <v>63</v>
      </c>
      <c r="M46" s="132"/>
      <c r="N46" s="50"/>
      <c r="O46" s="173"/>
      <c r="P46" s="132"/>
      <c r="Q46" s="132"/>
      <c r="R46" s="132"/>
      <c r="S46" s="132"/>
      <c r="T46" s="132"/>
      <c r="U46" s="835"/>
      <c r="V46" s="657"/>
      <c r="W46" s="851"/>
      <c r="X46" s="50"/>
      <c r="Y46" s="50"/>
    </row>
    <row r="47" spans="1:25" ht="18" customHeight="1" x14ac:dyDescent="0.15">
      <c r="L47" s="133" t="s">
        <v>64</v>
      </c>
      <c r="M47" s="134"/>
      <c r="N47" s="298"/>
      <c r="O47" s="174"/>
      <c r="P47" s="134"/>
      <c r="Q47" s="134"/>
      <c r="R47" s="134"/>
      <c r="S47" s="134"/>
      <c r="T47" s="134"/>
      <c r="U47" s="831"/>
      <c r="V47" s="832"/>
      <c r="W47" s="833"/>
      <c r="X47" s="50"/>
      <c r="Y47" s="50"/>
    </row>
    <row r="48" spans="1:25" ht="18" customHeight="1" x14ac:dyDescent="0.15">
      <c r="X48" s="50"/>
      <c r="Y48" s="50"/>
    </row>
    <row r="49" spans="1:25" ht="18" customHeight="1" x14ac:dyDescent="0.15">
      <c r="X49" s="50"/>
      <c r="Y49" s="50"/>
    </row>
    <row r="50" spans="1:25" ht="18" customHeight="1" x14ac:dyDescent="0.15">
      <c r="A50" s="299" t="s">
        <v>306</v>
      </c>
      <c r="B50" s="299"/>
      <c r="C50" s="299"/>
      <c r="D50" s="299" t="s">
        <v>313</v>
      </c>
      <c r="E50" s="299"/>
      <c r="F50" s="299"/>
      <c r="G50" s="299"/>
      <c r="H50" s="299"/>
      <c r="I50" s="299" t="s">
        <v>309</v>
      </c>
      <c r="J50" s="299"/>
      <c r="W50" s="299"/>
      <c r="X50" s="299"/>
    </row>
    <row r="51" spans="1:25" ht="18" customHeight="1" x14ac:dyDescent="0.15">
      <c r="A51" s="299" t="s">
        <v>304</v>
      </c>
      <c r="B51" s="299"/>
      <c r="C51" s="299"/>
      <c r="D51" s="299" t="s">
        <v>314</v>
      </c>
      <c r="E51" s="299"/>
      <c r="F51" s="299"/>
      <c r="G51" s="299"/>
      <c r="H51" s="299"/>
      <c r="I51" s="299" t="s">
        <v>308</v>
      </c>
      <c r="J51" s="299"/>
      <c r="W51" s="299"/>
      <c r="X51" s="299"/>
    </row>
    <row r="52" spans="1:25" ht="18" customHeight="1" x14ac:dyDescent="0.15">
      <c r="A52" s="299" t="s">
        <v>307</v>
      </c>
      <c r="B52" s="299"/>
      <c r="C52" s="299"/>
      <c r="D52" s="299"/>
      <c r="E52" s="299"/>
      <c r="F52" s="299"/>
      <c r="G52" s="299"/>
      <c r="H52" s="299"/>
      <c r="I52" s="299"/>
      <c r="J52" s="299"/>
      <c r="W52" s="299"/>
      <c r="X52" s="299"/>
    </row>
    <row r="53" spans="1:25" ht="18" customHeight="1" x14ac:dyDescent="0.15">
      <c r="A53" s="299" t="s">
        <v>310</v>
      </c>
    </row>
    <row r="54" spans="1:25" ht="18" customHeight="1" x14ac:dyDescent="0.15"/>
    <row r="55" spans="1:25" ht="18" customHeight="1" x14ac:dyDescent="0.15">
      <c r="D55" s="43"/>
    </row>
    <row r="56" spans="1:25" ht="18" customHeight="1" x14ac:dyDescent="0.15">
      <c r="D56" s="299"/>
    </row>
    <row r="57" spans="1:25" ht="18" customHeight="1" x14ac:dyDescent="0.15">
      <c r="D57" s="43"/>
    </row>
    <row r="58" spans="1:25" ht="18" customHeight="1" x14ac:dyDescent="0.15">
      <c r="D58" s="299"/>
    </row>
    <row r="59" spans="1:25" ht="18" customHeight="1" x14ac:dyDescent="0.15">
      <c r="D59" s="79"/>
    </row>
    <row r="60" spans="1:25" ht="18" customHeight="1" x14ac:dyDescent="0.15"/>
    <row r="61" spans="1:25" ht="18" customHeight="1" x14ac:dyDescent="0.15"/>
    <row r="62" spans="1:25" ht="18" customHeight="1" x14ac:dyDescent="0.15"/>
    <row r="63" spans="1:25" ht="18" customHeight="1" x14ac:dyDescent="0.15"/>
    <row r="64" spans="1:25" ht="18" customHeight="1" x14ac:dyDescent="0.15"/>
    <row r="65" ht="18" customHeight="1" x14ac:dyDescent="0.15"/>
    <row r="66" ht="18" customHeight="1" x14ac:dyDescent="0.15"/>
    <row r="67" ht="18" customHeight="1" x14ac:dyDescent="0.15"/>
  </sheetData>
  <mergeCells count="33">
    <mergeCell ref="L2:W2"/>
    <mergeCell ref="P23:R23"/>
    <mergeCell ref="O25:W25"/>
    <mergeCell ref="O27:T27"/>
    <mergeCell ref="O28:T28"/>
    <mergeCell ref="U4:W4"/>
    <mergeCell ref="U5:W5"/>
    <mergeCell ref="L18:W18"/>
    <mergeCell ref="O20:W20"/>
    <mergeCell ref="O22:W22"/>
    <mergeCell ref="D28:G28"/>
    <mergeCell ref="D20:J20"/>
    <mergeCell ref="A2:J2"/>
    <mergeCell ref="D22:J22"/>
    <mergeCell ref="D25:J25"/>
    <mergeCell ref="A18:J18"/>
    <mergeCell ref="E23:F23"/>
    <mergeCell ref="H4:J4"/>
    <mergeCell ref="H5:J5"/>
    <mergeCell ref="D27:G27"/>
    <mergeCell ref="U45:W47"/>
    <mergeCell ref="O43:O44"/>
    <mergeCell ref="P43:P44"/>
    <mergeCell ref="R43:R44"/>
    <mergeCell ref="D43:D44"/>
    <mergeCell ref="E43:E44"/>
    <mergeCell ref="F43:F44"/>
    <mergeCell ref="M43:M44"/>
    <mergeCell ref="N43:N44"/>
    <mergeCell ref="Q43:Q44"/>
    <mergeCell ref="S43:S44"/>
    <mergeCell ref="T43:T44"/>
    <mergeCell ref="U43:W44"/>
  </mergeCells>
  <phoneticPr fontId="2"/>
  <dataValidations count="3">
    <dataValidation type="list" allowBlank="1" showInputMessage="1" showErrorMessage="1" sqref="I36 V36">
      <formula1>$I$50:$I$51</formula1>
    </dataValidation>
    <dataValidation type="list" allowBlank="1" showInputMessage="1" showErrorMessage="1" sqref="A40 L40">
      <formula1>$A$50:$A$53</formula1>
    </dataValidation>
    <dataValidation type="list" allowBlank="1" showInputMessage="1" showErrorMessage="1" sqref="D32 O32">
      <formula1>$D$50:$D$51</formula1>
    </dataValidation>
  </dataValidations>
  <pageMargins left="0.78740157480314965" right="0.39370078740157483" top="0.72" bottom="0.61" header="0.51181102362204722" footer="0.51181102362204722"/>
  <pageSetup paperSize="9" scale="94" orientation="portrait" r:id="rId1"/>
  <headerFooter alignWithMargins="0"/>
  <colBreaks count="1" manualBreakCount="1">
    <brk id="10" max="46"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7"/>
  <sheetViews>
    <sheetView workbookViewId="0">
      <selection activeCell="AV20" sqref="AV20"/>
    </sheetView>
  </sheetViews>
  <sheetFormatPr defaultRowHeight="13.5" x14ac:dyDescent="0.15"/>
  <cols>
    <col min="1" max="1" width="17.625" style="351" customWidth="1"/>
    <col min="2" max="2" width="4.125" style="351" customWidth="1"/>
    <col min="3" max="3" width="14.625" style="351" customWidth="1"/>
    <col min="4" max="4" width="9.5" style="351" customWidth="1"/>
    <col min="5" max="7" width="3.125" style="351" customWidth="1"/>
    <col min="8" max="8" width="7.625" style="351" customWidth="1"/>
    <col min="9" max="9" width="3.875" style="351" customWidth="1"/>
    <col min="10" max="11" width="3.125" style="351" customWidth="1"/>
    <col min="12" max="12" width="11.625" style="351" customWidth="1"/>
    <col min="13" max="13" width="3.125" style="351" customWidth="1"/>
    <col min="14" max="81" width="1.625" style="351" customWidth="1"/>
    <col min="82" max="16384" width="9" style="351"/>
  </cols>
  <sheetData>
    <row r="1" spans="1:16" ht="20.100000000000001" customHeight="1" x14ac:dyDescent="0.15">
      <c r="A1" s="350" t="s">
        <v>89</v>
      </c>
      <c r="B1" s="347"/>
      <c r="C1" s="347"/>
      <c r="D1" s="347"/>
      <c r="E1" s="347"/>
      <c r="F1" s="347"/>
      <c r="G1" s="347"/>
      <c r="H1" s="347"/>
      <c r="I1" s="347"/>
      <c r="J1" s="347"/>
    </row>
    <row r="2" spans="1:16" ht="20.100000000000001" customHeight="1" x14ac:dyDescent="0.15">
      <c r="A2" s="348"/>
      <c r="B2" s="348"/>
      <c r="C2" s="348"/>
      <c r="D2" s="348"/>
      <c r="E2" s="348"/>
      <c r="F2" s="348"/>
      <c r="G2" s="348"/>
      <c r="H2" s="348"/>
      <c r="I2" s="348"/>
      <c r="J2" s="348"/>
    </row>
    <row r="3" spans="1:16" ht="20.100000000000001" customHeight="1" x14ac:dyDescent="0.15">
      <c r="A3" s="688" t="s">
        <v>155</v>
      </c>
      <c r="B3" s="688"/>
      <c r="C3" s="688"/>
      <c r="D3" s="688"/>
      <c r="E3" s="688"/>
      <c r="F3" s="688"/>
      <c r="G3" s="688"/>
      <c r="H3" s="688"/>
      <c r="I3" s="688"/>
      <c r="J3" s="688"/>
      <c r="K3" s="688"/>
      <c r="L3" s="688"/>
      <c r="M3" s="688"/>
    </row>
    <row r="4" spans="1:16" ht="20.100000000000001" customHeight="1" thickBot="1" x14ac:dyDescent="0.2">
      <c r="A4" s="340" t="s">
        <v>94</v>
      </c>
      <c r="B4" s="408">
        <v>3</v>
      </c>
      <c r="C4" s="348" t="s">
        <v>158</v>
      </c>
      <c r="F4" s="16"/>
      <c r="G4" s="16"/>
      <c r="M4" s="348"/>
      <c r="N4" s="348"/>
    </row>
    <row r="5" spans="1:16" ht="20.100000000000001" customHeight="1" x14ac:dyDescent="0.15">
      <c r="A5" s="664" t="s">
        <v>24</v>
      </c>
      <c r="B5" s="689"/>
      <c r="C5" s="7" t="s">
        <v>25</v>
      </c>
      <c r="D5" s="690" t="s">
        <v>40</v>
      </c>
      <c r="E5" s="691"/>
      <c r="F5" s="691"/>
      <c r="G5" s="691"/>
      <c r="H5" s="691"/>
      <c r="I5" s="691"/>
      <c r="J5" s="691"/>
      <c r="K5" s="691"/>
      <c r="L5" s="691"/>
      <c r="M5" s="692"/>
      <c r="N5" s="348"/>
    </row>
    <row r="6" spans="1:16" ht="20.100000000000001" customHeight="1" x14ac:dyDescent="0.15">
      <c r="A6" s="693" t="str">
        <f>"　"&amp;10*B4&amp;"㎥まで"</f>
        <v>　30㎥まで</v>
      </c>
      <c r="B6" s="512"/>
      <c r="C6" s="341" t="s">
        <v>26</v>
      </c>
      <c r="D6" s="695">
        <f>IF(B4="","",TRUNC(10*B4,0))</f>
        <v>30</v>
      </c>
      <c r="E6" s="697" t="s">
        <v>230</v>
      </c>
      <c r="F6" s="697" t="s">
        <v>188</v>
      </c>
      <c r="G6" s="699">
        <f>IF(B4="","",B4)</f>
        <v>3</v>
      </c>
      <c r="H6" s="683" t="s">
        <v>275</v>
      </c>
      <c r="I6" s="681">
        <f>TRUNC(1990,0)</f>
        <v>1990</v>
      </c>
      <c r="J6" s="681"/>
      <c r="K6" s="683" t="s">
        <v>96</v>
      </c>
      <c r="L6" s="686">
        <f>IF(G6="","",TRUNC(G6*I6,0))</f>
        <v>5970</v>
      </c>
      <c r="M6" s="684" t="s">
        <v>36</v>
      </c>
      <c r="N6" s="348"/>
    </row>
    <row r="7" spans="1:16" ht="20.100000000000001" customHeight="1" x14ac:dyDescent="0.15">
      <c r="A7" s="694"/>
      <c r="B7" s="651"/>
      <c r="C7" s="342" t="s">
        <v>27</v>
      </c>
      <c r="D7" s="696"/>
      <c r="E7" s="698"/>
      <c r="F7" s="698"/>
      <c r="G7" s="700"/>
      <c r="H7" s="701"/>
      <c r="I7" s="682"/>
      <c r="J7" s="682"/>
      <c r="K7" s="516"/>
      <c r="L7" s="687"/>
      <c r="M7" s="685"/>
      <c r="N7" s="348"/>
    </row>
    <row r="8" spans="1:16" ht="20.100000000000001" customHeight="1" x14ac:dyDescent="0.15">
      <c r="A8" s="693" t="str">
        <f>"　"&amp;10*B4&amp;"㎥を超え"</f>
        <v>　30㎥を超え</v>
      </c>
      <c r="B8" s="512"/>
      <c r="C8" s="23" t="s">
        <v>28</v>
      </c>
      <c r="D8" s="695">
        <f>IF($G$16="","",IF($G$16&lt;=10*B4,"",IF($G$16&lt;=50*B4,$G$16-10*B4,40*B4)))</f>
        <v>120</v>
      </c>
      <c r="E8" s="683" t="s">
        <v>230</v>
      </c>
      <c r="F8" s="683"/>
      <c r="G8" s="683"/>
      <c r="H8" s="683" t="s">
        <v>276</v>
      </c>
      <c r="I8" s="681">
        <f>TRUNC(164,0)</f>
        <v>164</v>
      </c>
      <c r="J8" s="681"/>
      <c r="K8" s="683" t="s">
        <v>281</v>
      </c>
      <c r="L8" s="686">
        <f>IF(D8="","",TRUNC(D8*I8,0))</f>
        <v>19680</v>
      </c>
      <c r="M8" s="684" t="s">
        <v>36</v>
      </c>
      <c r="N8" s="348"/>
    </row>
    <row r="9" spans="1:16" ht="20.100000000000001" customHeight="1" x14ac:dyDescent="0.15">
      <c r="A9" s="694" t="str">
        <f>"　"&amp;50*B4&amp;"㎥まで"</f>
        <v>　150㎥まで</v>
      </c>
      <c r="B9" s="651"/>
      <c r="C9" s="24" t="s">
        <v>29</v>
      </c>
      <c r="D9" s="696"/>
      <c r="E9" s="516"/>
      <c r="F9" s="516"/>
      <c r="G9" s="516"/>
      <c r="H9" s="701"/>
      <c r="I9" s="682"/>
      <c r="J9" s="682"/>
      <c r="K9" s="516"/>
      <c r="L9" s="687"/>
      <c r="M9" s="685"/>
      <c r="N9" s="348"/>
    </row>
    <row r="10" spans="1:16" ht="20.100000000000001" customHeight="1" x14ac:dyDescent="0.15">
      <c r="A10" s="693" t="str">
        <f>"　"&amp;50*B4&amp;"㎥を超え"</f>
        <v>　150㎥を超え</v>
      </c>
      <c r="B10" s="512"/>
      <c r="C10" s="23" t="s">
        <v>231</v>
      </c>
      <c r="D10" s="695">
        <f>IF($G$16="","",IF($G$16&lt;=50*B4,"",IF($G$16&lt;=200*B4,$G$16-50*B4,150*B4)))</f>
        <v>50</v>
      </c>
      <c r="E10" s="683" t="s">
        <v>230</v>
      </c>
      <c r="F10" s="683"/>
      <c r="G10" s="683"/>
      <c r="H10" s="683" t="s">
        <v>276</v>
      </c>
      <c r="I10" s="681">
        <f>TRUNC(193,0)</f>
        <v>193</v>
      </c>
      <c r="J10" s="681"/>
      <c r="K10" s="683" t="s">
        <v>279</v>
      </c>
      <c r="L10" s="686">
        <f>IF(D10="","",TRUNC(D10*I10,0))</f>
        <v>9650</v>
      </c>
      <c r="M10" s="684" t="s">
        <v>36</v>
      </c>
      <c r="N10" s="348"/>
    </row>
    <row r="11" spans="1:16" ht="20.100000000000001" customHeight="1" x14ac:dyDescent="0.15">
      <c r="A11" s="694" t="str">
        <f>"　"&amp;200*B4&amp;"㎥まで"</f>
        <v>　600㎥まで</v>
      </c>
      <c r="B11" s="651"/>
      <c r="C11" s="24" t="s">
        <v>30</v>
      </c>
      <c r="D11" s="696"/>
      <c r="E11" s="516"/>
      <c r="F11" s="516"/>
      <c r="G11" s="516"/>
      <c r="H11" s="701"/>
      <c r="I11" s="682"/>
      <c r="J11" s="682"/>
      <c r="K11" s="516"/>
      <c r="L11" s="687"/>
      <c r="M11" s="685"/>
      <c r="N11" s="348"/>
    </row>
    <row r="12" spans="1:16" ht="20.100000000000001" customHeight="1" x14ac:dyDescent="0.15">
      <c r="A12" s="693" t="str">
        <f>"　"&amp;200*B4&amp;"㎥を超え"</f>
        <v>　600㎥を超え</v>
      </c>
      <c r="B12" s="512"/>
      <c r="C12" s="23" t="s">
        <v>232</v>
      </c>
      <c r="D12" s="695" t="str">
        <f>IF($G$16="","",IF($G$16&lt;=200*B4,"",IF($G$16&lt;=1000*B4,$G$16-200*B4,800*B4)))</f>
        <v/>
      </c>
      <c r="E12" s="683" t="s">
        <v>277</v>
      </c>
      <c r="F12" s="683"/>
      <c r="G12" s="683"/>
      <c r="H12" s="683" t="s">
        <v>278</v>
      </c>
      <c r="I12" s="681">
        <f>TRUNC(241,0)</f>
        <v>241</v>
      </c>
      <c r="J12" s="681"/>
      <c r="K12" s="683" t="s">
        <v>279</v>
      </c>
      <c r="L12" s="686" t="str">
        <f>IF(D12="","",TRUNC(D12*I12,0))</f>
        <v/>
      </c>
      <c r="M12" s="684" t="s">
        <v>36</v>
      </c>
      <c r="N12" s="348"/>
    </row>
    <row r="13" spans="1:16" ht="20.100000000000001" customHeight="1" x14ac:dyDescent="0.15">
      <c r="A13" s="694" t="str">
        <f>"　"&amp;1000*B4&amp;"㎥まで"</f>
        <v>　3000㎥まで</v>
      </c>
      <c r="B13" s="651"/>
      <c r="C13" s="24" t="s">
        <v>31</v>
      </c>
      <c r="D13" s="696"/>
      <c r="E13" s="516"/>
      <c r="F13" s="516"/>
      <c r="G13" s="516"/>
      <c r="H13" s="701"/>
      <c r="I13" s="682"/>
      <c r="J13" s="682"/>
      <c r="K13" s="516"/>
      <c r="L13" s="687"/>
      <c r="M13" s="685"/>
      <c r="N13" s="348"/>
    </row>
    <row r="14" spans="1:16" ht="20.100000000000001" customHeight="1" x14ac:dyDescent="0.15">
      <c r="A14" s="693" t="str">
        <f>"　"&amp;1000*B4&amp;"㎥を"</f>
        <v>　3000㎥を</v>
      </c>
      <c r="B14" s="512"/>
      <c r="C14" s="23" t="s">
        <v>232</v>
      </c>
      <c r="D14" s="695" t="str">
        <f>IF($G$16="","",IF($G$16&lt;=1000*B4,"",$G$16-1000*B4))</f>
        <v/>
      </c>
      <c r="E14" s="683" t="s">
        <v>277</v>
      </c>
      <c r="F14" s="683"/>
      <c r="G14" s="683"/>
      <c r="H14" s="683" t="s">
        <v>278</v>
      </c>
      <c r="I14" s="681">
        <f>TRUNC(269,0)</f>
        <v>269</v>
      </c>
      <c r="J14" s="681"/>
      <c r="K14" s="683" t="s">
        <v>279</v>
      </c>
      <c r="L14" s="686" t="str">
        <f>IF(D14="","",TRUNC(D14*I14,0))</f>
        <v/>
      </c>
      <c r="M14" s="684" t="s">
        <v>36</v>
      </c>
      <c r="N14" s="348"/>
    </row>
    <row r="15" spans="1:16" ht="20.100000000000001" customHeight="1" x14ac:dyDescent="0.15">
      <c r="A15" s="694" t="s">
        <v>32</v>
      </c>
      <c r="B15" s="651"/>
      <c r="C15" s="24" t="s">
        <v>33</v>
      </c>
      <c r="D15" s="696"/>
      <c r="E15" s="516"/>
      <c r="F15" s="516"/>
      <c r="G15" s="516"/>
      <c r="H15" s="701"/>
      <c r="I15" s="682"/>
      <c r="J15" s="682"/>
      <c r="K15" s="516"/>
      <c r="L15" s="687"/>
      <c r="M15" s="685"/>
      <c r="N15" s="348"/>
    </row>
    <row r="16" spans="1:16" ht="20.100000000000001" customHeight="1" x14ac:dyDescent="0.15">
      <c r="A16" s="717" t="s">
        <v>34</v>
      </c>
      <c r="B16" s="512"/>
      <c r="C16" s="720"/>
      <c r="D16" s="336" t="s">
        <v>35</v>
      </c>
      <c r="E16" s="337"/>
      <c r="F16" s="511" t="s">
        <v>280</v>
      </c>
      <c r="G16" s="869">
        <f>決定通知書!D30</f>
        <v>200</v>
      </c>
      <c r="H16" s="870"/>
      <c r="I16" s="870"/>
      <c r="J16" s="686" t="s">
        <v>338</v>
      </c>
      <c r="K16" s="707" t="s">
        <v>233</v>
      </c>
      <c r="L16" s="709">
        <f>SUM(L6:L14)</f>
        <v>35300</v>
      </c>
      <c r="M16" s="684" t="s">
        <v>36</v>
      </c>
      <c r="N16" s="346"/>
      <c r="O16" s="346"/>
      <c r="P16" s="346"/>
    </row>
    <row r="17" spans="1:18" ht="20.100000000000001" customHeight="1" thickBot="1" x14ac:dyDescent="0.2">
      <c r="A17" s="718"/>
      <c r="B17" s="719"/>
      <c r="C17" s="721"/>
      <c r="D17" s="41"/>
      <c r="E17" s="352"/>
      <c r="F17" s="708"/>
      <c r="G17" s="871"/>
      <c r="H17" s="871"/>
      <c r="I17" s="871"/>
      <c r="J17" s="706"/>
      <c r="K17" s="708"/>
      <c r="L17" s="710"/>
      <c r="M17" s="702"/>
      <c r="N17" s="348"/>
    </row>
    <row r="18" spans="1:18" ht="20.100000000000001" customHeight="1" x14ac:dyDescent="0.15">
      <c r="A18" s="349"/>
      <c r="B18" s="16"/>
      <c r="C18" s="349"/>
      <c r="D18" s="335"/>
      <c r="E18" s="335"/>
      <c r="F18" s="335"/>
      <c r="G18" s="335"/>
      <c r="H18" s="335"/>
      <c r="I18" s="335"/>
      <c r="J18" s="335"/>
      <c r="K18" s="335"/>
      <c r="L18" s="348"/>
      <c r="M18" s="81" t="s">
        <v>98</v>
      </c>
      <c r="N18" s="348"/>
    </row>
    <row r="19" spans="1:18" ht="20.100000000000001" customHeight="1" thickBot="1" x14ac:dyDescent="0.2">
      <c r="A19" s="335" t="s">
        <v>37</v>
      </c>
      <c r="B19" s="26"/>
      <c r="C19" s="335"/>
      <c r="D19" s="335"/>
      <c r="E19" s="335"/>
      <c r="F19" s="335"/>
      <c r="G19" s="335"/>
      <c r="H19" s="335"/>
      <c r="I19" s="335"/>
      <c r="J19" s="335"/>
      <c r="K19" s="335"/>
      <c r="L19" s="350"/>
      <c r="M19" s="350"/>
      <c r="N19" s="348"/>
    </row>
    <row r="20" spans="1:18" ht="20.100000000000001" customHeight="1" x14ac:dyDescent="0.15">
      <c r="A20" s="28" t="s">
        <v>38</v>
      </c>
      <c r="B20" s="32"/>
      <c r="C20" s="9"/>
      <c r="D20" s="9"/>
      <c r="E20" s="9"/>
      <c r="F20" s="9"/>
      <c r="G20" s="9"/>
      <c r="H20" s="9"/>
      <c r="I20" s="9"/>
      <c r="J20" s="9"/>
      <c r="K20" s="9"/>
      <c r="L20" s="9"/>
      <c r="M20" s="11"/>
      <c r="N20" s="348"/>
    </row>
    <row r="21" spans="1:18" ht="20.100000000000001" customHeight="1" x14ac:dyDescent="0.15">
      <c r="A21" s="344"/>
      <c r="B21" s="33"/>
      <c r="C21" s="338"/>
      <c r="D21" s="338"/>
      <c r="E21" s="338"/>
      <c r="F21" s="338"/>
      <c r="G21" s="338"/>
      <c r="H21" s="338"/>
      <c r="I21" s="338"/>
      <c r="J21" s="338"/>
      <c r="K21" s="338"/>
      <c r="L21" s="338"/>
      <c r="M21" s="13"/>
      <c r="N21" s="348"/>
    </row>
    <row r="22" spans="1:18" ht="20.100000000000001" customHeight="1" x14ac:dyDescent="0.15">
      <c r="A22" s="703" t="s">
        <v>69</v>
      </c>
      <c r="B22" s="704"/>
      <c r="C22" s="704"/>
      <c r="D22" s="704"/>
      <c r="E22" s="704"/>
      <c r="F22" s="704"/>
      <c r="G22" s="704"/>
      <c r="H22" s="704"/>
      <c r="I22" s="704"/>
      <c r="J22" s="704"/>
      <c r="K22" s="704"/>
      <c r="L22" s="704"/>
      <c r="M22" s="705"/>
      <c r="N22" s="348"/>
    </row>
    <row r="23" spans="1:18" ht="20.100000000000001" customHeight="1" x14ac:dyDescent="0.15">
      <c r="A23" s="29" t="s">
        <v>41</v>
      </c>
      <c r="B23" s="16"/>
      <c r="C23" s="335"/>
      <c r="D23" s="335"/>
      <c r="E23" s="335"/>
      <c r="F23" s="335"/>
      <c r="G23" s="335"/>
      <c r="H23" s="335"/>
      <c r="I23" s="335"/>
      <c r="J23" s="335"/>
      <c r="K23" s="335"/>
      <c r="L23" s="335"/>
      <c r="M23" s="31"/>
      <c r="N23" s="348"/>
    </row>
    <row r="24" spans="1:18" ht="20.100000000000001" customHeight="1" x14ac:dyDescent="0.15">
      <c r="A24" s="343" t="s">
        <v>39</v>
      </c>
      <c r="B24" s="34"/>
      <c r="C24" s="345"/>
      <c r="D24" s="337"/>
      <c r="E24" s="337"/>
      <c r="F24" s="337"/>
      <c r="G24" s="337"/>
      <c r="H24" s="337"/>
      <c r="I24" s="337"/>
      <c r="J24" s="707"/>
      <c r="K24" s="511"/>
      <c r="L24" s="511"/>
      <c r="M24" s="39"/>
      <c r="N24" s="348"/>
    </row>
    <row r="25" spans="1:18" ht="20.100000000000001" customHeight="1" x14ac:dyDescent="0.15">
      <c r="A25" s="344"/>
      <c r="B25" s="33"/>
      <c r="C25" s="358">
        <f>L16</f>
        <v>35300</v>
      </c>
      <c r="D25" s="339" t="s">
        <v>36</v>
      </c>
      <c r="E25" s="338" t="s">
        <v>236</v>
      </c>
      <c r="F25" s="715">
        <v>100</v>
      </c>
      <c r="G25" s="715"/>
      <c r="H25" s="59" t="s">
        <v>237</v>
      </c>
      <c r="I25" s="338" t="s">
        <v>238</v>
      </c>
      <c r="J25" s="716">
        <f>ROUNDDOWN(C25*F25/100,0)</f>
        <v>35300</v>
      </c>
      <c r="K25" s="514"/>
      <c r="L25" s="514"/>
      <c r="M25" s="30" t="s">
        <v>36</v>
      </c>
      <c r="N25" s="348"/>
    </row>
    <row r="26" spans="1:18" ht="20.100000000000001" customHeight="1" x14ac:dyDescent="0.15">
      <c r="A26" s="343"/>
      <c r="B26" s="34"/>
      <c r="C26" s="124" t="s">
        <v>336</v>
      </c>
      <c r="D26" s="366">
        <v>10</v>
      </c>
      <c r="E26" s="337" t="s">
        <v>337</v>
      </c>
      <c r="F26" s="337"/>
      <c r="G26" s="337"/>
      <c r="H26" s="683" t="s">
        <v>25</v>
      </c>
      <c r="I26" s="683"/>
      <c r="J26" s="683"/>
      <c r="K26" s="683"/>
      <c r="L26" s="337"/>
      <c r="M26" s="14"/>
      <c r="N26" s="348"/>
    </row>
    <row r="27" spans="1:18" ht="20.100000000000001" customHeight="1" x14ac:dyDescent="0.15">
      <c r="A27" s="359">
        <f>J25</f>
        <v>35300</v>
      </c>
      <c r="B27" s="338" t="s">
        <v>36</v>
      </c>
      <c r="C27" s="339" t="s">
        <v>239</v>
      </c>
      <c r="D27" s="360">
        <f>ROUNDDOWN(A27*D26/100,0)</f>
        <v>3530</v>
      </c>
      <c r="E27" s="339" t="s">
        <v>36</v>
      </c>
      <c r="F27" s="338"/>
      <c r="G27" s="338"/>
      <c r="H27" s="338"/>
      <c r="I27" s="339" t="s">
        <v>238</v>
      </c>
      <c r="J27" s="711">
        <f>A27+D27</f>
        <v>38830</v>
      </c>
      <c r="K27" s="711"/>
      <c r="L27" s="711"/>
      <c r="M27" s="30" t="s">
        <v>36</v>
      </c>
      <c r="N27" s="348"/>
      <c r="R27" s="348"/>
    </row>
    <row r="28" spans="1:18" ht="20.100000000000001" customHeight="1" x14ac:dyDescent="0.15">
      <c r="A28" s="703" t="s">
        <v>240</v>
      </c>
      <c r="B28" s="704"/>
      <c r="C28" s="704"/>
      <c r="D28" s="704"/>
      <c r="E28" s="704"/>
      <c r="F28" s="704"/>
      <c r="G28" s="704"/>
      <c r="H28" s="704"/>
      <c r="I28" s="704"/>
      <c r="J28" s="704"/>
      <c r="K28" s="704"/>
      <c r="L28" s="704"/>
      <c r="M28" s="705"/>
      <c r="N28" s="348"/>
      <c r="R28" s="348"/>
    </row>
    <row r="29" spans="1:18" ht="20.100000000000001" customHeight="1" x14ac:dyDescent="0.15">
      <c r="A29" s="29"/>
      <c r="B29" s="361"/>
      <c r="C29" s="362"/>
      <c r="D29" s="353"/>
      <c r="E29" s="353"/>
      <c r="F29" s="353"/>
      <c r="G29" s="353"/>
      <c r="H29" s="353"/>
      <c r="I29" s="349"/>
      <c r="J29" s="712"/>
      <c r="K29" s="712"/>
      <c r="L29" s="712"/>
      <c r="M29" s="42"/>
      <c r="N29" s="348"/>
      <c r="R29" s="348"/>
    </row>
    <row r="30" spans="1:18" ht="20.100000000000001" customHeight="1" x14ac:dyDescent="0.15">
      <c r="A30" s="343" t="s">
        <v>39</v>
      </c>
      <c r="B30" s="161"/>
      <c r="C30" s="363"/>
      <c r="D30" s="162"/>
      <c r="E30" s="162"/>
      <c r="F30" s="162"/>
      <c r="G30" s="162"/>
      <c r="H30" s="162"/>
      <c r="I30" s="162"/>
      <c r="J30" s="713"/>
      <c r="K30" s="714"/>
      <c r="L30" s="714"/>
      <c r="M30" s="163"/>
      <c r="N30" s="348"/>
      <c r="R30" s="348"/>
    </row>
    <row r="31" spans="1:18" ht="20.100000000000001" customHeight="1" x14ac:dyDescent="0.15">
      <c r="A31" s="164"/>
      <c r="B31" s="165"/>
      <c r="C31" s="358">
        <f>L16</f>
        <v>35300</v>
      </c>
      <c r="D31" s="339" t="s">
        <v>36</v>
      </c>
      <c r="E31" s="338" t="s">
        <v>236</v>
      </c>
      <c r="F31" s="715">
        <v>20</v>
      </c>
      <c r="G31" s="715"/>
      <c r="H31" s="59" t="s">
        <v>237</v>
      </c>
      <c r="I31" s="338" t="s">
        <v>238</v>
      </c>
      <c r="J31" s="716">
        <f>ROUNDDOWN(C31*F31/100,0)</f>
        <v>7060</v>
      </c>
      <c r="K31" s="514"/>
      <c r="L31" s="514"/>
      <c r="M31" s="30" t="s">
        <v>36</v>
      </c>
      <c r="N31" s="348"/>
      <c r="R31" s="348"/>
    </row>
    <row r="32" spans="1:18" ht="20.100000000000001" customHeight="1" x14ac:dyDescent="0.15">
      <c r="A32" s="343"/>
      <c r="B32" s="34"/>
      <c r="C32" s="124" t="s">
        <v>336</v>
      </c>
      <c r="D32" s="366">
        <v>10</v>
      </c>
      <c r="E32" s="337" t="s">
        <v>337</v>
      </c>
      <c r="F32" s="337"/>
      <c r="G32" s="337"/>
      <c r="H32" s="683" t="s">
        <v>25</v>
      </c>
      <c r="I32" s="683"/>
      <c r="J32" s="683"/>
      <c r="K32" s="683"/>
      <c r="L32" s="162"/>
      <c r="M32" s="168"/>
      <c r="N32" s="348"/>
      <c r="R32" s="348"/>
    </row>
    <row r="33" spans="1:18" ht="20.100000000000001" customHeight="1" x14ac:dyDescent="0.15">
      <c r="A33" s="359">
        <f>J31</f>
        <v>7060</v>
      </c>
      <c r="B33" s="338" t="s">
        <v>36</v>
      </c>
      <c r="C33" s="339" t="s">
        <v>239</v>
      </c>
      <c r="D33" s="360">
        <f>ROUNDDOWN(A33*D32/100,0)</f>
        <v>706</v>
      </c>
      <c r="E33" s="339" t="s">
        <v>36</v>
      </c>
      <c r="F33" s="338"/>
      <c r="G33" s="338"/>
      <c r="H33" s="167"/>
      <c r="I33" s="166" t="s">
        <v>238</v>
      </c>
      <c r="J33" s="711">
        <f>A33+D33</f>
        <v>7766</v>
      </c>
      <c r="K33" s="711"/>
      <c r="L33" s="711"/>
      <c r="M33" s="30" t="s">
        <v>36</v>
      </c>
      <c r="N33" s="348"/>
      <c r="R33" s="348"/>
    </row>
    <row r="34" spans="1:18" ht="20.100000000000001" customHeight="1" x14ac:dyDescent="0.15">
      <c r="A34" s="169" t="s">
        <v>95</v>
      </c>
      <c r="B34" s="361"/>
      <c r="C34" s="362"/>
      <c r="D34" s="353"/>
      <c r="E34" s="353"/>
      <c r="F34" s="353"/>
      <c r="G34" s="353"/>
      <c r="H34" s="353"/>
      <c r="I34" s="349"/>
      <c r="J34" s="346"/>
      <c r="K34" s="346"/>
      <c r="L34" s="346"/>
      <c r="M34" s="42"/>
      <c r="N34" s="348"/>
      <c r="R34" s="348"/>
    </row>
    <row r="35" spans="1:18" ht="20.100000000000001" customHeight="1" x14ac:dyDescent="0.15">
      <c r="A35" s="170"/>
      <c r="B35" s="361"/>
      <c r="C35" s="362"/>
      <c r="D35" s="353"/>
      <c r="E35" s="353"/>
      <c r="F35" s="353"/>
      <c r="G35" s="353"/>
      <c r="H35" s="353"/>
      <c r="I35" s="349"/>
      <c r="J35" s="346"/>
      <c r="K35" s="346"/>
      <c r="L35" s="346"/>
      <c r="M35" s="42"/>
      <c r="N35" s="348"/>
      <c r="R35" s="348"/>
    </row>
    <row r="36" spans="1:18" ht="20.100000000000001" customHeight="1" x14ac:dyDescent="0.15">
      <c r="A36" s="170"/>
      <c r="B36" s="361"/>
      <c r="C36" s="362"/>
      <c r="D36" s="353"/>
      <c r="E36" s="353"/>
      <c r="F36" s="353"/>
      <c r="G36" s="353"/>
      <c r="H36" s="353"/>
      <c r="I36" s="349"/>
      <c r="J36" s="346"/>
      <c r="K36" s="346"/>
      <c r="L36" s="346"/>
      <c r="M36" s="42"/>
      <c r="N36" s="348"/>
      <c r="R36" s="348"/>
    </row>
    <row r="37" spans="1:18" ht="20.100000000000001" customHeight="1" x14ac:dyDescent="0.15">
      <c r="A37" s="170"/>
      <c r="B37" s="361"/>
      <c r="C37" s="362"/>
      <c r="D37" s="353"/>
      <c r="E37" s="353"/>
      <c r="F37" s="353"/>
      <c r="G37" s="353"/>
      <c r="H37" s="353"/>
      <c r="I37" s="349"/>
      <c r="J37" s="346"/>
      <c r="K37" s="346"/>
      <c r="L37" s="346"/>
      <c r="M37" s="42"/>
      <c r="N37" s="348"/>
      <c r="R37" s="348"/>
    </row>
    <row r="38" spans="1:18" ht="20.100000000000001" customHeight="1" thickBot="1" x14ac:dyDescent="0.2">
      <c r="A38" s="38"/>
      <c r="B38" s="22"/>
      <c r="C38" s="364"/>
      <c r="D38" s="22"/>
      <c r="E38" s="22"/>
      <c r="F38" s="22"/>
      <c r="G38" s="22"/>
      <c r="H38" s="22"/>
      <c r="I38" s="22"/>
      <c r="J38" s="364"/>
      <c r="K38" s="22"/>
      <c r="L38" s="22"/>
      <c r="M38" s="27"/>
      <c r="N38" s="348"/>
      <c r="R38" s="348"/>
    </row>
    <row r="39" spans="1:18" ht="20.100000000000001" customHeight="1" x14ac:dyDescent="0.15">
      <c r="A39" s="350"/>
      <c r="B39" s="350"/>
      <c r="C39" s="350"/>
      <c r="D39" s="350"/>
      <c r="E39" s="350"/>
      <c r="F39" s="350"/>
      <c r="G39" s="350"/>
      <c r="H39" s="350"/>
      <c r="I39" s="350"/>
      <c r="J39" s="350"/>
    </row>
    <row r="40" spans="1:18" ht="20.100000000000001" customHeight="1" x14ac:dyDescent="0.15"/>
    <row r="41" spans="1:18" ht="20.100000000000001" customHeight="1" x14ac:dyDescent="0.15"/>
    <row r="42" spans="1:18" ht="20.100000000000001" customHeight="1" x14ac:dyDescent="0.15"/>
    <row r="43" spans="1:18" ht="18" customHeight="1" x14ac:dyDescent="0.15"/>
    <row r="44" spans="1:18" ht="18" customHeight="1" x14ac:dyDescent="0.15"/>
    <row r="45" spans="1:18" ht="18" customHeight="1" x14ac:dyDescent="0.15"/>
    <row r="46" spans="1:18" ht="18" customHeight="1" x14ac:dyDescent="0.15"/>
    <row r="47" spans="1:18" ht="18" customHeight="1" x14ac:dyDescent="0.15"/>
    <row r="48" spans="1:18" ht="18" customHeight="1" x14ac:dyDescent="0.15">
      <c r="A48" s="365"/>
      <c r="B48" s="365"/>
      <c r="C48" s="365"/>
      <c r="D48" s="365"/>
      <c r="E48" s="365"/>
      <c r="F48" s="365"/>
      <c r="G48" s="365"/>
      <c r="H48" s="365"/>
      <c r="I48" s="365"/>
      <c r="J48" s="365"/>
    </row>
    <row r="49" spans="1:10" ht="18" customHeight="1" x14ac:dyDescent="0.15">
      <c r="A49" s="365"/>
      <c r="B49" s="365"/>
      <c r="C49" s="365"/>
      <c r="D49" s="365"/>
      <c r="E49" s="365"/>
      <c r="F49" s="365"/>
      <c r="G49" s="365"/>
      <c r="H49" s="365"/>
      <c r="I49" s="365"/>
      <c r="J49" s="365"/>
    </row>
    <row r="50" spans="1:10" ht="18" customHeight="1" x14ac:dyDescent="0.15"/>
    <row r="51" spans="1:10" ht="18" customHeight="1" x14ac:dyDescent="0.15"/>
    <row r="52" spans="1:10" ht="18" customHeight="1" x14ac:dyDescent="0.15"/>
    <row r="53" spans="1:10" ht="18" customHeight="1" x14ac:dyDescent="0.15"/>
    <row r="54" spans="1:10" ht="18" customHeight="1" x14ac:dyDescent="0.15"/>
    <row r="55" spans="1:10" ht="18" customHeight="1" x14ac:dyDescent="0.15"/>
    <row r="56" spans="1:10" ht="18" customHeight="1" x14ac:dyDescent="0.15"/>
    <row r="57" spans="1:10" ht="18" customHeight="1" x14ac:dyDescent="0.15"/>
  </sheetData>
  <mergeCells count="78">
    <mergeCell ref="H32:K32"/>
    <mergeCell ref="J33:L33"/>
    <mergeCell ref="H26:K26"/>
    <mergeCell ref="J27:L27"/>
    <mergeCell ref="A28:M28"/>
    <mergeCell ref="J29:L29"/>
    <mergeCell ref="J30:L30"/>
    <mergeCell ref="F31:G31"/>
    <mergeCell ref="J31:L31"/>
    <mergeCell ref="F25:G25"/>
    <mergeCell ref="J25:L25"/>
    <mergeCell ref="A16:B17"/>
    <mergeCell ref="C16:C17"/>
    <mergeCell ref="F16:F17"/>
    <mergeCell ref="G16:I17"/>
    <mergeCell ref="J16:J17"/>
    <mergeCell ref="L16:L17"/>
    <mergeCell ref="M16:M17"/>
    <mergeCell ref="A22:M22"/>
    <mergeCell ref="J24:L24"/>
    <mergeCell ref="K16:K17"/>
    <mergeCell ref="A15:B15"/>
    <mergeCell ref="G14:G15"/>
    <mergeCell ref="M14:M15"/>
    <mergeCell ref="M12:M13"/>
    <mergeCell ref="L14:L15"/>
    <mergeCell ref="I12:J13"/>
    <mergeCell ref="K12:K13"/>
    <mergeCell ref="A14:B14"/>
    <mergeCell ref="D14:D15"/>
    <mergeCell ref="E14:E15"/>
    <mergeCell ref="F14:F15"/>
    <mergeCell ref="L12:L13"/>
    <mergeCell ref="H14:H15"/>
    <mergeCell ref="I14:J15"/>
    <mergeCell ref="K14:K15"/>
    <mergeCell ref="G12:G13"/>
    <mergeCell ref="H12:H13"/>
    <mergeCell ref="F12:F13"/>
    <mergeCell ref="A12:B12"/>
    <mergeCell ref="D12:D13"/>
    <mergeCell ref="E12:E13"/>
    <mergeCell ref="A13:B13"/>
    <mergeCell ref="A10:B10"/>
    <mergeCell ref="D10:D11"/>
    <mergeCell ref="A11:B11"/>
    <mergeCell ref="E10:E11"/>
    <mergeCell ref="F10:F11"/>
    <mergeCell ref="A8:B8"/>
    <mergeCell ref="D8:D9"/>
    <mergeCell ref="E8:E9"/>
    <mergeCell ref="F8:F9"/>
    <mergeCell ref="A9:B9"/>
    <mergeCell ref="L8:L9"/>
    <mergeCell ref="M8:M9"/>
    <mergeCell ref="G8:G9"/>
    <mergeCell ref="H8:H9"/>
    <mergeCell ref="G10:G11"/>
    <mergeCell ref="H10:H11"/>
    <mergeCell ref="K10:K11"/>
    <mergeCell ref="L10:L11"/>
    <mergeCell ref="I10:J11"/>
    <mergeCell ref="M10:M11"/>
    <mergeCell ref="I8:J9"/>
    <mergeCell ref="K8:K9"/>
    <mergeCell ref="A3:M3"/>
    <mergeCell ref="A5:B5"/>
    <mergeCell ref="D5:M5"/>
    <mergeCell ref="A6:B7"/>
    <mergeCell ref="D6:D7"/>
    <mergeCell ref="E6:E7"/>
    <mergeCell ref="G6:G7"/>
    <mergeCell ref="H6:H7"/>
    <mergeCell ref="F6:F7"/>
    <mergeCell ref="L6:L7"/>
    <mergeCell ref="M6:M7"/>
    <mergeCell ref="I6:J7"/>
    <mergeCell ref="K6:K7"/>
  </mergeCells>
  <phoneticPr fontId="2"/>
  <pageMargins left="0.78740157480314965" right="0.67" top="0.98425196850393704" bottom="0.98425196850393704" header="0.51181102362204722" footer="0.51181102362204722"/>
  <pageSetup paperSize="9"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73"/>
  <sheetViews>
    <sheetView tabSelected="1" view="pageBreakPreview" zoomScale="90" zoomScaleNormal="100" zoomScaleSheetLayoutView="90" workbookViewId="0">
      <selection activeCell="A10" sqref="A10"/>
    </sheetView>
  </sheetViews>
  <sheetFormatPr defaultRowHeight="13.5" x14ac:dyDescent="0.15"/>
  <cols>
    <col min="1" max="1" width="4.25" style="313" customWidth="1"/>
    <col min="2" max="14" width="6.625" style="313" customWidth="1"/>
    <col min="15" max="31" width="5.625" style="313" customWidth="1"/>
    <col min="32" max="59" width="1.625" style="313" customWidth="1"/>
    <col min="60" max="16384" width="9" style="313"/>
  </cols>
  <sheetData>
    <row r="1" spans="1:14" ht="19.5" customHeight="1" x14ac:dyDescent="0.15">
      <c r="A1" s="406" t="s">
        <v>389</v>
      </c>
    </row>
    <row r="2" spans="1:14" ht="20.100000000000001" customHeight="1" x14ac:dyDescent="0.15">
      <c r="A2" s="308"/>
      <c r="B2" s="309"/>
      <c r="C2" s="309"/>
      <c r="D2" s="309"/>
      <c r="E2" s="309"/>
      <c r="F2" s="309"/>
      <c r="G2" s="309"/>
      <c r="H2" s="309"/>
      <c r="I2" s="309"/>
      <c r="J2" s="309"/>
      <c r="K2" s="310"/>
      <c r="L2" s="309"/>
      <c r="M2" s="311" t="s">
        <v>131</v>
      </c>
      <c r="N2" s="312"/>
    </row>
    <row r="3" spans="1:14" s="315" customFormat="1" ht="19.5" customHeight="1" x14ac:dyDescent="0.15">
      <c r="A3" s="314"/>
      <c r="B3" s="314"/>
      <c r="C3" s="314"/>
      <c r="D3" s="314"/>
      <c r="E3" s="314"/>
      <c r="F3" s="314"/>
      <c r="G3" s="314"/>
      <c r="K3" s="314"/>
      <c r="L3" s="314"/>
      <c r="M3" s="314"/>
      <c r="N3" s="314"/>
    </row>
    <row r="4" spans="1:14" s="315" customFormat="1" ht="19.5" customHeight="1" x14ac:dyDescent="0.15">
      <c r="A4" s="314"/>
      <c r="B4" s="314"/>
      <c r="C4" s="314"/>
      <c r="D4" s="314"/>
      <c r="E4" s="314"/>
      <c r="F4" s="314"/>
      <c r="G4" s="314"/>
      <c r="K4" s="656">
        <v>45127</v>
      </c>
      <c r="L4" s="656"/>
      <c r="M4" s="656"/>
      <c r="N4" s="656"/>
    </row>
    <row r="5" spans="1:14" ht="9.9499999999999993" customHeight="1" x14ac:dyDescent="0.15">
      <c r="A5" s="310"/>
      <c r="B5" s="310"/>
      <c r="C5" s="310"/>
      <c r="D5" s="310"/>
      <c r="E5" s="310"/>
      <c r="F5" s="310"/>
      <c r="G5" s="310"/>
      <c r="H5" s="310"/>
      <c r="I5" s="310"/>
      <c r="J5" s="310"/>
      <c r="K5" s="310"/>
      <c r="L5" s="310"/>
      <c r="M5" s="310"/>
      <c r="N5" s="310"/>
    </row>
    <row r="6" spans="1:14" ht="19.5" customHeight="1" x14ac:dyDescent="0.15">
      <c r="A6" s="873" t="s">
        <v>318</v>
      </c>
      <c r="B6" s="873"/>
      <c r="C6" s="873"/>
      <c r="D6" s="873"/>
      <c r="E6" s="873"/>
      <c r="F6" s="873"/>
      <c r="G6" s="873"/>
      <c r="H6" s="873"/>
      <c r="I6" s="873"/>
      <c r="J6" s="873"/>
      <c r="K6" s="873"/>
      <c r="L6" s="873"/>
      <c r="M6" s="873"/>
      <c r="N6" s="873"/>
    </row>
    <row r="7" spans="1:14" s="315" customFormat="1" ht="15" customHeight="1" x14ac:dyDescent="0.15">
      <c r="A7" s="314"/>
      <c r="B7" s="314"/>
      <c r="C7" s="314"/>
      <c r="D7" s="314"/>
      <c r="E7" s="314"/>
      <c r="F7" s="314"/>
      <c r="G7" s="314"/>
      <c r="H7" s="314"/>
      <c r="I7" s="314"/>
      <c r="J7" s="314"/>
      <c r="K7" s="314"/>
      <c r="L7" s="314"/>
      <c r="M7" s="314"/>
      <c r="N7" s="314"/>
    </row>
    <row r="8" spans="1:14" s="315" customFormat="1" ht="15" customHeight="1" x14ac:dyDescent="0.15">
      <c r="A8" s="315" t="s">
        <v>0</v>
      </c>
    </row>
    <row r="9" spans="1:14" s="315" customFormat="1" ht="20.100000000000001" customHeight="1" x14ac:dyDescent="0.15">
      <c r="A9" s="310" t="s">
        <v>413</v>
      </c>
      <c r="B9" s="310"/>
      <c r="C9" s="310"/>
      <c r="D9" s="310"/>
      <c r="E9" s="310"/>
      <c r="F9" s="310"/>
      <c r="G9" s="310"/>
      <c r="M9" s="310"/>
      <c r="N9" s="310"/>
    </row>
    <row r="10" spans="1:14" s="315" customFormat="1" ht="9.9499999999999993" customHeight="1" x14ac:dyDescent="0.15">
      <c r="A10" s="310"/>
      <c r="B10" s="310"/>
      <c r="C10" s="310"/>
      <c r="D10" s="310"/>
      <c r="E10" s="310"/>
      <c r="F10" s="310"/>
      <c r="G10" s="310"/>
      <c r="H10" s="310"/>
      <c r="I10" s="310"/>
      <c r="J10" s="310"/>
      <c r="K10" s="310"/>
      <c r="L10" s="310"/>
      <c r="M10" s="310"/>
      <c r="N10" s="310"/>
    </row>
    <row r="11" spans="1:14" s="315" customFormat="1" ht="20.100000000000001" customHeight="1" x14ac:dyDescent="0.15">
      <c r="A11" s="310"/>
      <c r="B11" s="310"/>
      <c r="C11" s="310"/>
      <c r="D11" s="310"/>
      <c r="F11" s="317" t="s">
        <v>56</v>
      </c>
      <c r="H11" s="442" t="s">
        <v>169</v>
      </c>
      <c r="I11" s="874" t="str">
        <f>臨時使用願!I10</f>
        <v>苫小牧市〇町〇丁目〇番〇号</v>
      </c>
      <c r="J11" s="874"/>
      <c r="K11" s="874"/>
      <c r="L11" s="874"/>
      <c r="M11" s="874"/>
      <c r="N11" s="310"/>
    </row>
    <row r="12" spans="1:14" s="315" customFormat="1" ht="7.5" customHeight="1" x14ac:dyDescent="0.15">
      <c r="A12" s="309"/>
      <c r="B12" s="309"/>
      <c r="C12" s="310"/>
      <c r="D12" s="310"/>
      <c r="E12" s="310"/>
      <c r="F12" s="318"/>
      <c r="G12" s="318"/>
      <c r="I12" s="310"/>
      <c r="J12" s="310"/>
      <c r="K12" s="310"/>
      <c r="L12" s="310"/>
      <c r="M12" s="310"/>
      <c r="N12" s="310"/>
    </row>
    <row r="13" spans="1:14" s="315" customFormat="1" ht="20.100000000000001" customHeight="1" x14ac:dyDescent="0.15">
      <c r="A13" s="309"/>
      <c r="B13" s="309"/>
      <c r="C13" s="310"/>
      <c r="D13" s="310"/>
      <c r="E13" s="310"/>
      <c r="F13" s="316"/>
      <c r="G13" s="316"/>
      <c r="I13" s="876" t="str">
        <f>臨時使用願!I12</f>
        <v>〇〇株式会社</v>
      </c>
      <c r="J13" s="876"/>
      <c r="K13" s="876"/>
      <c r="L13" s="876"/>
      <c r="M13" s="876"/>
      <c r="N13" s="310"/>
    </row>
    <row r="14" spans="1:14" s="315" customFormat="1" ht="20.100000000000001" customHeight="1" x14ac:dyDescent="0.15">
      <c r="A14" s="309"/>
      <c r="B14" s="309"/>
      <c r="C14" s="310"/>
      <c r="D14" s="310"/>
      <c r="G14" s="442"/>
      <c r="H14" s="442" t="s">
        <v>170</v>
      </c>
      <c r="I14" s="874" t="str">
        <f>臨時使用願!I13</f>
        <v>代表取締役　○○○○</v>
      </c>
      <c r="J14" s="874"/>
      <c r="K14" s="874"/>
      <c r="L14" s="874"/>
      <c r="M14" s="874"/>
    </row>
    <row r="15" spans="1:14" s="315" customFormat="1" ht="7.5" customHeight="1" x14ac:dyDescent="0.15">
      <c r="A15" s="309"/>
      <c r="B15" s="309"/>
      <c r="C15" s="310"/>
      <c r="D15" s="310"/>
      <c r="E15" s="310"/>
      <c r="F15" s="318"/>
      <c r="G15" s="318"/>
      <c r="I15" s="310"/>
      <c r="J15" s="310"/>
      <c r="K15" s="310"/>
      <c r="L15" s="310"/>
      <c r="M15" s="310"/>
      <c r="N15" s="310"/>
    </row>
    <row r="16" spans="1:14" s="315" customFormat="1" ht="20.100000000000001" customHeight="1" x14ac:dyDescent="0.15">
      <c r="A16" s="309"/>
      <c r="B16" s="309"/>
      <c r="C16" s="310"/>
      <c r="D16" s="310"/>
      <c r="E16" s="310"/>
      <c r="F16" s="318"/>
      <c r="H16" s="318" t="s">
        <v>319</v>
      </c>
      <c r="I16" s="309" t="str">
        <f>臨時使用願!I15</f>
        <v>00</v>
      </c>
      <c r="J16" s="319" t="s">
        <v>320</v>
      </c>
      <c r="K16" s="319" t="str">
        <f>臨時使用願!K15</f>
        <v>00</v>
      </c>
      <c r="L16" s="319" t="s">
        <v>320</v>
      </c>
      <c r="M16" s="319" t="str">
        <f>臨時使用願!M15</f>
        <v>00</v>
      </c>
      <c r="N16" s="310"/>
    </row>
    <row r="17" spans="1:14" s="315" customFormat="1" ht="9.75" customHeight="1" x14ac:dyDescent="0.15">
      <c r="A17" s="310"/>
      <c r="B17" s="320"/>
      <c r="C17" s="310"/>
      <c r="D17" s="310"/>
      <c r="E17" s="310"/>
      <c r="F17" s="310"/>
      <c r="G17" s="310"/>
      <c r="H17" s="310"/>
      <c r="I17" s="310"/>
      <c r="J17" s="310"/>
      <c r="K17" s="310"/>
      <c r="L17" s="310"/>
      <c r="M17" s="310"/>
      <c r="N17" s="310"/>
    </row>
    <row r="18" spans="1:14" s="315" customFormat="1" ht="20.100000000000001" customHeight="1" x14ac:dyDescent="0.15">
      <c r="A18" s="875"/>
      <c r="B18" s="875"/>
      <c r="C18" s="875"/>
      <c r="D18" s="875"/>
      <c r="E18" s="875"/>
      <c r="F18" s="875"/>
      <c r="G18" s="875"/>
      <c r="H18" s="875"/>
      <c r="I18" s="875"/>
      <c r="J18" s="875"/>
      <c r="K18" s="875"/>
      <c r="L18" s="875"/>
      <c r="M18" s="875"/>
      <c r="N18" s="875"/>
    </row>
    <row r="19" spans="1:14" s="315" customFormat="1" ht="20.100000000000001" customHeight="1" x14ac:dyDescent="0.15">
      <c r="A19" s="872" t="s">
        <v>335</v>
      </c>
      <c r="B19" s="872"/>
      <c r="C19" s="872"/>
      <c r="D19" s="872"/>
      <c r="E19" s="872"/>
      <c r="F19" s="872"/>
      <c r="G19" s="872"/>
      <c r="H19" s="872"/>
      <c r="I19" s="872"/>
      <c r="J19" s="872"/>
      <c r="K19" s="872"/>
      <c r="L19" s="872"/>
      <c r="M19" s="872"/>
      <c r="N19" s="872"/>
    </row>
    <row r="20" spans="1:14" s="315" customFormat="1" ht="20.100000000000001" customHeight="1" x14ac:dyDescent="0.15"/>
    <row r="21" spans="1:14" s="315" customFormat="1" ht="20.100000000000001" customHeight="1" x14ac:dyDescent="0.15">
      <c r="A21" s="872" t="s">
        <v>394</v>
      </c>
      <c r="B21" s="872"/>
      <c r="C21" s="872"/>
      <c r="D21" s="872"/>
      <c r="E21" s="872"/>
      <c r="F21" s="872"/>
      <c r="G21" s="872"/>
      <c r="H21" s="872"/>
      <c r="I21" s="872"/>
      <c r="J21" s="872"/>
      <c r="K21" s="872"/>
      <c r="L21" s="872"/>
      <c r="M21" s="872"/>
      <c r="N21" s="872"/>
    </row>
    <row r="22" spans="1:14" s="315" customFormat="1" ht="20.100000000000001" customHeight="1" x14ac:dyDescent="0.15">
      <c r="A22" s="872"/>
      <c r="B22" s="872"/>
      <c r="C22" s="872"/>
      <c r="D22" s="872"/>
      <c r="E22" s="872"/>
      <c r="F22" s="872"/>
      <c r="G22" s="872"/>
      <c r="H22" s="872"/>
      <c r="I22" s="872"/>
      <c r="J22" s="872"/>
      <c r="K22" s="872"/>
      <c r="L22" s="872"/>
      <c r="M22" s="872"/>
      <c r="N22" s="872"/>
    </row>
    <row r="23" spans="1:14" s="315" customFormat="1" ht="20.100000000000001" customHeight="1" x14ac:dyDescent="0.15">
      <c r="A23" s="872" t="s">
        <v>395</v>
      </c>
      <c r="B23" s="872"/>
      <c r="C23" s="872"/>
      <c r="D23" s="872"/>
      <c r="E23" s="872"/>
      <c r="F23" s="872"/>
      <c r="G23" s="872"/>
      <c r="H23" s="872"/>
      <c r="I23" s="872"/>
      <c r="J23" s="872"/>
      <c r="K23" s="872"/>
      <c r="L23" s="872"/>
      <c r="M23" s="872"/>
      <c r="N23" s="872"/>
    </row>
    <row r="24" spans="1:14" s="315" customFormat="1" ht="20.100000000000001" customHeight="1" x14ac:dyDescent="0.15">
      <c r="A24" s="872"/>
      <c r="B24" s="872"/>
      <c r="C24" s="872"/>
      <c r="D24" s="872"/>
      <c r="E24" s="872"/>
      <c r="F24" s="872"/>
      <c r="G24" s="872"/>
      <c r="H24" s="872"/>
      <c r="I24" s="872"/>
      <c r="J24" s="872"/>
      <c r="K24" s="872"/>
      <c r="L24" s="872"/>
      <c r="M24" s="872"/>
      <c r="N24" s="872"/>
    </row>
    <row r="25" spans="1:14" s="315" customFormat="1" ht="20.100000000000001" customHeight="1" x14ac:dyDescent="0.15">
      <c r="A25" s="872"/>
      <c r="B25" s="872"/>
      <c r="C25" s="872"/>
      <c r="D25" s="872"/>
      <c r="E25" s="872"/>
      <c r="F25" s="872"/>
      <c r="G25" s="872"/>
      <c r="H25" s="872"/>
      <c r="I25" s="872"/>
      <c r="J25" s="872"/>
      <c r="K25" s="872"/>
      <c r="L25" s="872"/>
      <c r="M25" s="872"/>
      <c r="N25" s="872"/>
    </row>
    <row r="26" spans="1:14" s="315" customFormat="1" ht="20.100000000000001" customHeight="1" x14ac:dyDescent="0.15">
      <c r="A26" s="872"/>
      <c r="B26" s="872"/>
      <c r="C26" s="872"/>
      <c r="D26" s="872"/>
      <c r="E26" s="872"/>
      <c r="F26" s="872"/>
      <c r="G26" s="872"/>
      <c r="H26" s="872"/>
      <c r="I26" s="872"/>
      <c r="J26" s="872"/>
      <c r="K26" s="872"/>
      <c r="L26" s="872"/>
      <c r="M26" s="872"/>
      <c r="N26" s="872"/>
    </row>
    <row r="27" spans="1:14" s="315" customFormat="1" ht="20.100000000000001" customHeight="1" x14ac:dyDescent="0.15">
      <c r="A27" s="872"/>
      <c r="B27" s="872"/>
      <c r="C27" s="872"/>
      <c r="D27" s="872"/>
      <c r="E27" s="872"/>
      <c r="F27" s="872"/>
      <c r="G27" s="872"/>
      <c r="H27" s="872"/>
      <c r="I27" s="872"/>
      <c r="J27" s="872"/>
      <c r="K27" s="872"/>
      <c r="L27" s="872"/>
      <c r="M27" s="872"/>
      <c r="N27" s="872"/>
    </row>
    <row r="28" spans="1:14" s="315" customFormat="1" ht="20.100000000000001" customHeight="1" x14ac:dyDescent="0.15">
      <c r="A28" s="872"/>
      <c r="B28" s="872"/>
      <c r="C28" s="872"/>
      <c r="D28" s="872"/>
      <c r="E28" s="872"/>
      <c r="F28" s="872"/>
      <c r="G28" s="872"/>
      <c r="H28" s="872"/>
      <c r="I28" s="872"/>
      <c r="J28" s="872"/>
      <c r="K28" s="872"/>
      <c r="L28" s="872"/>
      <c r="M28" s="872"/>
      <c r="N28" s="872"/>
    </row>
    <row r="29" spans="1:14" s="315" customFormat="1" ht="20.100000000000001" customHeight="1" x14ac:dyDescent="0.15">
      <c r="A29" s="872"/>
      <c r="B29" s="872"/>
      <c r="C29" s="872"/>
      <c r="D29" s="872"/>
      <c r="E29" s="872"/>
      <c r="F29" s="872"/>
      <c r="G29" s="872"/>
      <c r="H29" s="872"/>
      <c r="I29" s="872"/>
      <c r="J29" s="872"/>
      <c r="K29" s="872"/>
      <c r="L29" s="872"/>
      <c r="M29" s="872"/>
      <c r="N29" s="872"/>
    </row>
    <row r="30" spans="1:14" s="315" customFormat="1" ht="20.100000000000001" customHeight="1" x14ac:dyDescent="0.15">
      <c r="A30" s="872"/>
      <c r="B30" s="872"/>
      <c r="C30" s="872"/>
      <c r="D30" s="872"/>
      <c r="E30" s="872"/>
      <c r="F30" s="872"/>
      <c r="G30" s="872"/>
      <c r="H30" s="872"/>
      <c r="I30" s="872"/>
      <c r="J30" s="872"/>
      <c r="K30" s="872"/>
      <c r="L30" s="872"/>
      <c r="M30" s="872"/>
      <c r="N30" s="872"/>
    </row>
    <row r="31" spans="1:14" s="315" customFormat="1" ht="20.100000000000001" customHeight="1" x14ac:dyDescent="0.15">
      <c r="A31" s="872"/>
      <c r="B31" s="872"/>
      <c r="C31" s="872"/>
      <c r="D31" s="872"/>
      <c r="E31" s="872"/>
      <c r="F31" s="872"/>
      <c r="G31" s="872"/>
      <c r="H31" s="872"/>
      <c r="I31" s="872"/>
      <c r="J31" s="872"/>
      <c r="K31" s="872"/>
      <c r="L31" s="872"/>
      <c r="M31" s="872"/>
      <c r="N31" s="872"/>
    </row>
    <row r="32" spans="1:14" s="315" customFormat="1" ht="18" customHeight="1" x14ac:dyDescent="0.15">
      <c r="A32" s="320"/>
      <c r="B32" s="320"/>
      <c r="C32" s="309"/>
      <c r="D32" s="309"/>
      <c r="E32" s="309"/>
      <c r="F32" s="309"/>
      <c r="G32" s="309"/>
      <c r="H32" s="309"/>
      <c r="I32" s="309"/>
      <c r="J32" s="309"/>
      <c r="K32" s="309"/>
      <c r="L32" s="309"/>
      <c r="M32" s="309"/>
      <c r="N32" s="309"/>
    </row>
    <row r="33" spans="1:14" s="315" customFormat="1" ht="18" customHeight="1" x14ac:dyDescent="0.15">
      <c r="A33" s="320"/>
      <c r="B33" s="320"/>
      <c r="C33" s="309"/>
      <c r="D33" s="309"/>
      <c r="E33" s="309"/>
      <c r="F33" s="309"/>
      <c r="G33" s="309"/>
      <c r="H33" s="309"/>
      <c r="I33" s="309"/>
      <c r="J33" s="309"/>
      <c r="K33" s="309"/>
      <c r="L33" s="309"/>
      <c r="M33" s="309"/>
      <c r="N33" s="309"/>
    </row>
    <row r="34" spans="1:14" s="315" customFormat="1" ht="18" customHeight="1" x14ac:dyDescent="0.15">
      <c r="A34" s="320"/>
      <c r="B34" s="320"/>
      <c r="C34" s="309"/>
      <c r="D34" s="309"/>
      <c r="E34" s="309"/>
      <c r="F34" s="309"/>
      <c r="G34" s="309"/>
      <c r="H34" s="309"/>
      <c r="I34" s="309"/>
      <c r="J34" s="309"/>
      <c r="K34" s="309"/>
      <c r="L34" s="309"/>
      <c r="M34" s="309"/>
      <c r="N34" s="309"/>
    </row>
    <row r="35" spans="1:14" s="315" customFormat="1" ht="18" customHeight="1" x14ac:dyDescent="0.15">
      <c r="A35" s="320"/>
      <c r="B35" s="320"/>
      <c r="C35" s="309"/>
      <c r="D35" s="309"/>
      <c r="E35" s="309"/>
      <c r="F35" s="309"/>
      <c r="G35" s="309"/>
      <c r="H35" s="309"/>
      <c r="I35" s="309"/>
      <c r="J35" s="309"/>
      <c r="K35" s="309"/>
      <c r="L35" s="309"/>
      <c r="M35" s="309"/>
      <c r="N35" s="309"/>
    </row>
    <row r="36" spans="1:14" s="315" customFormat="1" ht="18" customHeight="1" x14ac:dyDescent="0.15">
      <c r="A36" s="320"/>
      <c r="B36" s="320"/>
      <c r="C36" s="309"/>
      <c r="D36" s="309"/>
      <c r="E36" s="309"/>
      <c r="F36" s="309"/>
      <c r="G36" s="309"/>
      <c r="H36" s="309"/>
      <c r="I36" s="309"/>
      <c r="J36" s="309"/>
      <c r="K36" s="309"/>
      <c r="L36" s="309"/>
      <c r="M36" s="309"/>
      <c r="N36" s="309"/>
    </row>
    <row r="37" spans="1:14" s="315" customFormat="1" ht="18" customHeight="1" x14ac:dyDescent="0.15">
      <c r="A37" s="320"/>
      <c r="B37" s="320"/>
      <c r="C37" s="309"/>
      <c r="D37" s="309"/>
      <c r="E37" s="309"/>
      <c r="F37" s="309"/>
      <c r="G37" s="309"/>
      <c r="H37" s="309"/>
      <c r="I37" s="309"/>
      <c r="J37" s="309"/>
      <c r="K37" s="309"/>
      <c r="L37" s="309"/>
      <c r="M37" s="309"/>
      <c r="N37" s="309"/>
    </row>
    <row r="38" spans="1:14" s="315" customFormat="1" ht="18" customHeight="1" x14ac:dyDescent="0.15">
      <c r="A38" s="320"/>
      <c r="B38" s="320"/>
      <c r="C38" s="309"/>
      <c r="D38" s="309"/>
      <c r="E38" s="309"/>
      <c r="F38" s="309"/>
      <c r="G38" s="309"/>
      <c r="H38" s="309"/>
      <c r="I38" s="309"/>
      <c r="J38" s="309"/>
      <c r="K38" s="309"/>
      <c r="L38" s="309"/>
      <c r="M38" s="309"/>
      <c r="N38" s="309"/>
    </row>
    <row r="39" spans="1:14" s="315" customFormat="1" ht="18" customHeight="1" x14ac:dyDescent="0.15">
      <c r="A39" s="320"/>
      <c r="B39" s="320"/>
      <c r="C39" s="309"/>
      <c r="D39" s="309"/>
      <c r="E39" s="309"/>
      <c r="F39" s="309"/>
      <c r="G39" s="309"/>
      <c r="H39" s="309"/>
      <c r="I39" s="309"/>
      <c r="J39" s="309"/>
      <c r="K39" s="309"/>
      <c r="L39" s="309"/>
      <c r="M39" s="309"/>
      <c r="N39" s="309"/>
    </row>
    <row r="40" spans="1:14" s="315" customFormat="1" ht="18" customHeight="1" x14ac:dyDescent="0.15">
      <c r="A40" s="320"/>
      <c r="B40" s="320"/>
      <c r="C40" s="309"/>
      <c r="D40" s="309"/>
      <c r="E40" s="309"/>
      <c r="F40" s="309"/>
      <c r="G40" s="309"/>
      <c r="H40" s="309"/>
      <c r="I40" s="309"/>
      <c r="J40" s="309"/>
      <c r="K40" s="309"/>
      <c r="L40" s="309"/>
      <c r="M40" s="309"/>
      <c r="N40" s="309"/>
    </row>
    <row r="41" spans="1:14" s="315" customFormat="1" ht="18" customHeight="1" x14ac:dyDescent="0.15">
      <c r="A41" s="320"/>
      <c r="B41" s="320"/>
      <c r="C41" s="309"/>
      <c r="D41" s="309"/>
      <c r="E41" s="309"/>
      <c r="F41" s="309"/>
      <c r="G41" s="309"/>
      <c r="H41" s="309"/>
      <c r="I41" s="309"/>
      <c r="J41" s="309"/>
      <c r="K41" s="309"/>
      <c r="L41" s="309"/>
      <c r="M41" s="309"/>
      <c r="N41" s="309"/>
    </row>
    <row r="42" spans="1:14" s="315" customFormat="1" ht="18" customHeight="1" x14ac:dyDescent="0.15">
      <c r="A42" s="320"/>
      <c r="B42" s="320"/>
      <c r="C42" s="309"/>
      <c r="D42" s="309"/>
      <c r="E42" s="309"/>
      <c r="F42" s="309"/>
      <c r="G42" s="309"/>
      <c r="H42" s="309"/>
      <c r="I42" s="309"/>
      <c r="J42" s="309"/>
      <c r="K42" s="309"/>
      <c r="L42" s="309"/>
      <c r="M42" s="309"/>
      <c r="N42" s="309"/>
    </row>
    <row r="43" spans="1:14" ht="9.9499999999999993" customHeight="1" x14ac:dyDescent="0.15">
      <c r="A43" s="321"/>
      <c r="B43" s="308"/>
      <c r="C43" s="308"/>
      <c r="D43" s="308"/>
      <c r="E43" s="308"/>
      <c r="F43" s="308"/>
      <c r="G43" s="308"/>
      <c r="H43" s="308"/>
      <c r="I43" s="308"/>
      <c r="J43" s="308"/>
      <c r="K43" s="308"/>
      <c r="L43" s="308"/>
      <c r="M43" s="308"/>
      <c r="N43" s="308"/>
    </row>
    <row r="44" spans="1:14" ht="18" customHeight="1" x14ac:dyDescent="0.15"/>
    <row r="45" spans="1:14" ht="18" customHeight="1" x14ac:dyDescent="0.15">
      <c r="C45" s="322" t="s">
        <v>321</v>
      </c>
    </row>
    <row r="46" spans="1:14" ht="18" customHeight="1" x14ac:dyDescent="0.15"/>
    <row r="47" spans="1:14" ht="15.75" customHeight="1" x14ac:dyDescent="0.15">
      <c r="C47" s="313" t="s">
        <v>322</v>
      </c>
    </row>
    <row r="48" spans="1:14" ht="9" customHeight="1" x14ac:dyDescent="0.15"/>
    <row r="49" spans="3:14" ht="15.75" customHeight="1" x14ac:dyDescent="0.15">
      <c r="C49" s="323" t="s">
        <v>323</v>
      </c>
      <c r="D49" s="324"/>
      <c r="E49" s="324"/>
      <c r="F49" s="324"/>
      <c r="G49" s="324"/>
      <c r="H49" s="324"/>
      <c r="I49" s="324"/>
      <c r="J49" s="324"/>
      <c r="K49" s="324"/>
      <c r="L49" s="324"/>
      <c r="M49" s="324"/>
      <c r="N49" s="325"/>
    </row>
    <row r="50" spans="3:14" ht="15.75" customHeight="1" x14ac:dyDescent="0.15">
      <c r="C50" s="326"/>
      <c r="D50" s="327"/>
      <c r="E50" s="327"/>
      <c r="F50" s="327"/>
      <c r="G50" s="327"/>
      <c r="H50" s="327"/>
      <c r="I50" s="327"/>
      <c r="J50" s="327"/>
      <c r="K50" s="327"/>
      <c r="L50" s="327"/>
      <c r="M50" s="327"/>
      <c r="N50" s="328"/>
    </row>
    <row r="51" spans="3:14" ht="15.75" customHeight="1" x14ac:dyDescent="0.15">
      <c r="C51" s="329"/>
      <c r="D51" s="330"/>
      <c r="E51" s="330"/>
      <c r="F51" s="330"/>
      <c r="G51" s="330"/>
      <c r="H51" s="330"/>
      <c r="I51" s="330"/>
      <c r="J51" s="330"/>
      <c r="K51" s="330"/>
      <c r="L51" s="330"/>
      <c r="M51" s="330"/>
      <c r="N51" s="331"/>
    </row>
    <row r="52" spans="3:14" ht="15.75" customHeight="1" x14ac:dyDescent="0.15">
      <c r="C52" s="329"/>
      <c r="D52" s="330"/>
      <c r="E52" s="330"/>
      <c r="F52" s="330"/>
      <c r="G52" s="330"/>
      <c r="H52" s="330"/>
      <c r="I52" s="330"/>
      <c r="J52" s="330"/>
      <c r="K52" s="330"/>
      <c r="L52" s="330"/>
      <c r="M52" s="330"/>
      <c r="N52" s="331"/>
    </row>
    <row r="53" spans="3:14" ht="15.75" customHeight="1" x14ac:dyDescent="0.15">
      <c r="C53" s="332"/>
      <c r="D53" s="333"/>
      <c r="E53" s="333"/>
      <c r="F53" s="333"/>
      <c r="G53" s="333"/>
      <c r="H53" s="333"/>
      <c r="I53" s="333"/>
      <c r="J53" s="333"/>
      <c r="K53" s="333"/>
      <c r="L53" s="333"/>
      <c r="M53" s="333"/>
      <c r="N53" s="334"/>
    </row>
    <row r="54" spans="3:14" ht="15.75" customHeight="1" x14ac:dyDescent="0.15"/>
    <row r="55" spans="3:14" ht="15.75" customHeight="1" x14ac:dyDescent="0.15"/>
    <row r="56" spans="3:14" ht="15.75" customHeight="1" x14ac:dyDescent="0.15"/>
    <row r="57" spans="3:14" ht="15.75" customHeight="1" x14ac:dyDescent="0.15">
      <c r="C57" s="313" t="s">
        <v>324</v>
      </c>
    </row>
    <row r="58" spans="3:14" ht="9" customHeight="1" x14ac:dyDescent="0.15"/>
    <row r="59" spans="3:14" ht="15.75" customHeight="1" x14ac:dyDescent="0.15">
      <c r="C59" s="323" t="s">
        <v>325</v>
      </c>
      <c r="D59" s="324"/>
      <c r="E59" s="324"/>
      <c r="F59" s="324"/>
      <c r="G59" s="324"/>
      <c r="H59" s="324"/>
      <c r="I59" s="324"/>
      <c r="J59" s="324"/>
      <c r="K59" s="324"/>
      <c r="L59" s="324"/>
      <c r="M59" s="324"/>
      <c r="N59" s="325"/>
    </row>
    <row r="60" spans="3:14" ht="15.75" customHeight="1" x14ac:dyDescent="0.15">
      <c r="C60" s="326"/>
      <c r="D60" s="327"/>
      <c r="E60" s="327"/>
      <c r="F60" s="327"/>
      <c r="G60" s="327"/>
      <c r="H60" s="327"/>
      <c r="I60" s="327"/>
      <c r="J60" s="327"/>
      <c r="K60" s="327"/>
      <c r="L60" s="327"/>
      <c r="M60" s="327"/>
      <c r="N60" s="328"/>
    </row>
    <row r="61" spans="3:14" ht="15.75" customHeight="1" x14ac:dyDescent="0.15">
      <c r="C61" s="329"/>
      <c r="D61" s="330"/>
      <c r="E61" s="330"/>
      <c r="F61" s="330"/>
      <c r="G61" s="330"/>
      <c r="H61" s="330"/>
      <c r="I61" s="330"/>
      <c r="J61" s="330"/>
      <c r="K61" s="330"/>
      <c r="L61" s="330"/>
      <c r="M61" s="330"/>
      <c r="N61" s="331"/>
    </row>
    <row r="62" spans="3:14" ht="15.75" customHeight="1" x14ac:dyDescent="0.15">
      <c r="C62" s="329"/>
      <c r="D62" s="330"/>
      <c r="E62" s="330"/>
      <c r="F62" s="330"/>
      <c r="G62" s="330"/>
      <c r="H62" s="330"/>
      <c r="I62" s="330"/>
      <c r="J62" s="330"/>
      <c r="K62" s="330"/>
      <c r="L62" s="330"/>
      <c r="M62" s="330"/>
      <c r="N62" s="331"/>
    </row>
    <row r="63" spans="3:14" ht="15.75" customHeight="1" x14ac:dyDescent="0.15">
      <c r="C63" s="332"/>
      <c r="D63" s="333"/>
      <c r="E63" s="333"/>
      <c r="F63" s="333"/>
      <c r="G63" s="333"/>
      <c r="H63" s="333"/>
      <c r="I63" s="333"/>
      <c r="J63" s="333"/>
      <c r="K63" s="333"/>
      <c r="L63" s="333"/>
      <c r="M63" s="333"/>
      <c r="N63" s="334"/>
    </row>
    <row r="64" spans="3:14" ht="15.75" customHeight="1" x14ac:dyDescent="0.15"/>
    <row r="65" spans="3:14" ht="15.75" customHeight="1" x14ac:dyDescent="0.15"/>
    <row r="66" spans="3:14" ht="15.75" customHeight="1" x14ac:dyDescent="0.15"/>
    <row r="67" spans="3:14" ht="15.75" customHeight="1" x14ac:dyDescent="0.15">
      <c r="C67" s="313" t="s">
        <v>326</v>
      </c>
    </row>
    <row r="68" spans="3:14" ht="9" customHeight="1" x14ac:dyDescent="0.15"/>
    <row r="69" spans="3:14" ht="15.75" customHeight="1" x14ac:dyDescent="0.15">
      <c r="C69" s="323" t="s">
        <v>327</v>
      </c>
      <c r="D69" s="324"/>
      <c r="E69" s="324"/>
      <c r="F69" s="324"/>
      <c r="G69" s="324"/>
      <c r="H69" s="324"/>
      <c r="I69" s="324"/>
      <c r="J69" s="324"/>
      <c r="K69" s="324"/>
      <c r="L69" s="324"/>
      <c r="M69" s="324"/>
      <c r="N69" s="325"/>
    </row>
    <row r="70" spans="3:14" ht="15.75" customHeight="1" x14ac:dyDescent="0.15">
      <c r="C70" s="326"/>
      <c r="D70" s="327"/>
      <c r="E70" s="327"/>
      <c r="F70" s="327"/>
      <c r="G70" s="327"/>
      <c r="H70" s="327"/>
      <c r="I70" s="327"/>
      <c r="J70" s="327"/>
      <c r="K70" s="327"/>
      <c r="L70" s="327"/>
      <c r="M70" s="327"/>
      <c r="N70" s="328"/>
    </row>
    <row r="71" spans="3:14" ht="15.75" customHeight="1" x14ac:dyDescent="0.15">
      <c r="C71" s="329"/>
      <c r="D71" s="330"/>
      <c r="E71" s="330"/>
      <c r="F71" s="330"/>
      <c r="G71" s="330"/>
      <c r="H71" s="330"/>
      <c r="I71" s="330"/>
      <c r="J71" s="330"/>
      <c r="K71" s="330"/>
      <c r="L71" s="330"/>
      <c r="M71" s="330"/>
      <c r="N71" s="331"/>
    </row>
    <row r="72" spans="3:14" ht="15.75" customHeight="1" x14ac:dyDescent="0.15">
      <c r="C72" s="329"/>
      <c r="D72" s="330"/>
      <c r="E72" s="330"/>
      <c r="F72" s="330"/>
      <c r="G72" s="330"/>
      <c r="H72" s="330"/>
      <c r="I72" s="330"/>
      <c r="J72" s="330"/>
      <c r="K72" s="330"/>
      <c r="L72" s="330"/>
      <c r="M72" s="330"/>
      <c r="N72" s="331"/>
    </row>
    <row r="73" spans="3:14" ht="15.75" customHeight="1" x14ac:dyDescent="0.15">
      <c r="C73" s="332"/>
      <c r="D73" s="333"/>
      <c r="E73" s="333"/>
      <c r="F73" s="333"/>
      <c r="G73" s="333"/>
      <c r="H73" s="333"/>
      <c r="I73" s="333"/>
      <c r="J73" s="333"/>
      <c r="K73" s="333"/>
      <c r="L73" s="333"/>
      <c r="M73" s="333"/>
      <c r="N73" s="334"/>
    </row>
  </sheetData>
  <mergeCells count="18">
    <mergeCell ref="K4:N4"/>
    <mergeCell ref="A24:N24"/>
    <mergeCell ref="A6:N6"/>
    <mergeCell ref="I11:M11"/>
    <mergeCell ref="I14:M14"/>
    <mergeCell ref="A18:N18"/>
    <mergeCell ref="A19:N19"/>
    <mergeCell ref="A21:N21"/>
    <mergeCell ref="A22:N22"/>
    <mergeCell ref="A23:N23"/>
    <mergeCell ref="I13:M13"/>
    <mergeCell ref="A31:N31"/>
    <mergeCell ref="A25:N25"/>
    <mergeCell ref="A26:N26"/>
    <mergeCell ref="A27:N27"/>
    <mergeCell ref="A28:N28"/>
    <mergeCell ref="A29:N29"/>
    <mergeCell ref="A30:N30"/>
  </mergeCells>
  <phoneticPr fontId="2"/>
  <pageMargins left="0.84" right="0.2" top="0.78740157480314965" bottom="0.78740157480314965" header="0.51181102362204722" footer="0.51181102362204722"/>
  <pageSetup paperSize="9" scale="94"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0099FF"/>
  </sheetPr>
  <dimension ref="A1:B39"/>
  <sheetViews>
    <sheetView workbookViewId="0">
      <selection activeCell="A2" sqref="A2"/>
    </sheetView>
  </sheetViews>
  <sheetFormatPr defaultRowHeight="20.100000000000001" customHeight="1" x14ac:dyDescent="0.15"/>
  <cols>
    <col min="1" max="9" width="9" style="142"/>
    <col min="10" max="10" width="6" style="142" customWidth="1"/>
    <col min="11" max="16384" width="9" style="142"/>
  </cols>
  <sheetData>
    <row r="1" spans="1:2" ht="20.100000000000001" customHeight="1" x14ac:dyDescent="0.15">
      <c r="A1" s="142" t="s">
        <v>387</v>
      </c>
    </row>
    <row r="2" spans="1:2" ht="20.100000000000001" customHeight="1" x14ac:dyDescent="0.15">
      <c r="B2" s="142" t="s">
        <v>290</v>
      </c>
    </row>
    <row r="3" spans="1:2" ht="20.100000000000001" customHeight="1" x14ac:dyDescent="0.15">
      <c r="B3" s="142" t="s">
        <v>291</v>
      </c>
    </row>
    <row r="25" spans="2:2" ht="20.100000000000001" customHeight="1" x14ac:dyDescent="0.15">
      <c r="B25" s="142" t="s">
        <v>292</v>
      </c>
    </row>
    <row r="27" spans="2:2" ht="20.100000000000001" customHeight="1" x14ac:dyDescent="0.15">
      <c r="B27" s="142" t="s">
        <v>299</v>
      </c>
    </row>
    <row r="28" spans="2:2" ht="20.100000000000001" customHeight="1" x14ac:dyDescent="0.15">
      <c r="B28" s="142" t="s">
        <v>300</v>
      </c>
    </row>
    <row r="29" spans="2:2" ht="20.100000000000001" customHeight="1" x14ac:dyDescent="0.15">
      <c r="B29" s="142" t="s">
        <v>293</v>
      </c>
    </row>
    <row r="30" spans="2:2" ht="20.100000000000001" customHeight="1" x14ac:dyDescent="0.15">
      <c r="B30" s="142" t="s">
        <v>301</v>
      </c>
    </row>
    <row r="31" spans="2:2" ht="20.100000000000001" customHeight="1" x14ac:dyDescent="0.15">
      <c r="B31" s="142" t="s">
        <v>295</v>
      </c>
    </row>
    <row r="32" spans="2:2" ht="20.100000000000001" customHeight="1" x14ac:dyDescent="0.15">
      <c r="B32" s="142" t="s">
        <v>296</v>
      </c>
    </row>
    <row r="33" spans="2:2" ht="20.100000000000001" customHeight="1" x14ac:dyDescent="0.15">
      <c r="B33" s="142" t="s">
        <v>294</v>
      </c>
    </row>
    <row r="34" spans="2:2" ht="20.100000000000001" customHeight="1" x14ac:dyDescent="0.15">
      <c r="B34" s="142" t="s">
        <v>297</v>
      </c>
    </row>
    <row r="35" spans="2:2" ht="20.100000000000001" customHeight="1" x14ac:dyDescent="0.15">
      <c r="B35" s="142" t="s">
        <v>298</v>
      </c>
    </row>
    <row r="38" spans="2:2" ht="20.100000000000001" customHeight="1" x14ac:dyDescent="0.15">
      <c r="B38" s="142" t="s">
        <v>302</v>
      </c>
    </row>
    <row r="39" spans="2:2" ht="20.100000000000001" customHeight="1" x14ac:dyDescent="0.15">
      <c r="B39" s="142" t="s">
        <v>303</v>
      </c>
    </row>
  </sheetData>
  <phoneticPr fontId="2"/>
  <pageMargins left="0.75" right="0.75" top="1" bottom="1" header="0.51200000000000001" footer="0.51200000000000001"/>
  <pageSetup paperSize="9" scale="96" orientation="portrait" r:id="rId1"/>
  <headerFooter alignWithMargins="0"/>
  <drawing r:id="rId2"/>
  <legacyDrawing r:id="rId3"/>
  <oleObjects>
    <mc:AlternateContent xmlns:mc="http://schemas.openxmlformats.org/markup-compatibility/2006">
      <mc:Choice Requires="x14">
        <oleObject progId="Visio.Drawing.6" shapeId="26629" r:id="rId4">
          <objectPr defaultSize="0" autoPict="0" r:id="rId5">
            <anchor moveWithCells="1" sizeWithCells="1">
              <from>
                <xdr:col>0</xdr:col>
                <xdr:colOff>228600</xdr:colOff>
                <xdr:row>14</xdr:row>
                <xdr:rowOff>114300</xdr:rowOff>
              </from>
              <to>
                <xdr:col>9</xdr:col>
                <xdr:colOff>314325</xdr:colOff>
                <xdr:row>21</xdr:row>
                <xdr:rowOff>238125</xdr:rowOff>
              </to>
            </anchor>
          </objectPr>
        </oleObject>
      </mc:Choice>
      <mc:Fallback>
        <oleObject progId="Visio.Drawing.6" shapeId="26629"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V60"/>
  <sheetViews>
    <sheetView workbookViewId="0">
      <selection activeCell="K9" sqref="K9"/>
    </sheetView>
  </sheetViews>
  <sheetFormatPr defaultColWidth="8" defaultRowHeight="15" customHeight="1" x14ac:dyDescent="0.15"/>
  <cols>
    <col min="1" max="16384" width="8" style="87"/>
  </cols>
  <sheetData>
    <row r="1" spans="1:11" ht="15" customHeight="1" x14ac:dyDescent="0.15">
      <c r="A1" s="87" t="s">
        <v>388</v>
      </c>
    </row>
    <row r="2" spans="1:11" ht="15" customHeight="1" x14ac:dyDescent="0.15">
      <c r="A2" s="83" t="s">
        <v>101</v>
      </c>
      <c r="B2" s="84"/>
      <c r="C2" s="84"/>
      <c r="D2" s="84"/>
      <c r="E2" s="84"/>
      <c r="F2" s="84"/>
      <c r="G2" s="84"/>
      <c r="H2" s="84"/>
      <c r="I2" s="879" t="s">
        <v>264</v>
      </c>
      <c r="J2" s="879"/>
      <c r="K2" s="880"/>
    </row>
    <row r="3" spans="1:11" ht="15" customHeight="1" x14ac:dyDescent="0.15">
      <c r="E3" s="87" t="s">
        <v>265</v>
      </c>
    </row>
    <row r="4" spans="1:11" ht="15" customHeight="1" x14ac:dyDescent="0.15">
      <c r="E4" s="878" t="s">
        <v>102</v>
      </c>
      <c r="F4" s="878"/>
      <c r="G4" s="878"/>
      <c r="H4" s="878"/>
      <c r="I4" s="878"/>
      <c r="J4" s="878"/>
      <c r="K4" s="878"/>
    </row>
    <row r="5" spans="1:11" ht="15" customHeight="1" x14ac:dyDescent="0.15">
      <c r="E5" s="87" t="s">
        <v>100</v>
      </c>
    </row>
    <row r="6" spans="1:11" ht="15" customHeight="1" x14ac:dyDescent="0.15">
      <c r="E6" s="87" t="s">
        <v>266</v>
      </c>
    </row>
    <row r="7" spans="1:11" ht="15" customHeight="1" x14ac:dyDescent="0.15">
      <c r="E7" s="88" t="s">
        <v>267</v>
      </c>
    </row>
    <row r="8" spans="1:11" ht="15" customHeight="1" x14ac:dyDescent="0.15">
      <c r="E8" s="89" t="s">
        <v>103</v>
      </c>
    </row>
    <row r="9" spans="1:11" ht="15" customHeight="1" x14ac:dyDescent="0.15">
      <c r="E9" s="87" t="s">
        <v>104</v>
      </c>
    </row>
    <row r="10" spans="1:11" ht="15" customHeight="1" x14ac:dyDescent="0.15">
      <c r="E10" s="89" t="s">
        <v>105</v>
      </c>
    </row>
    <row r="11" spans="1:11" ht="15" customHeight="1" x14ac:dyDescent="0.15">
      <c r="E11" s="87" t="s">
        <v>106</v>
      </c>
      <c r="F11" s="89"/>
    </row>
    <row r="12" spans="1:11" ht="15" customHeight="1" x14ac:dyDescent="0.15">
      <c r="E12" s="87" t="s">
        <v>107</v>
      </c>
    </row>
    <row r="14" spans="1:11" ht="15" customHeight="1" x14ac:dyDescent="0.15">
      <c r="E14" s="89" t="s">
        <v>268</v>
      </c>
      <c r="H14" s="87" t="s">
        <v>108</v>
      </c>
    </row>
    <row r="15" spans="1:11" ht="15" customHeight="1" x14ac:dyDescent="0.15">
      <c r="E15" s="877" t="s">
        <v>109</v>
      </c>
      <c r="F15" s="877"/>
      <c r="G15" s="877"/>
      <c r="H15" s="877"/>
      <c r="I15" s="877"/>
      <c r="J15" s="877"/>
      <c r="K15" s="877"/>
    </row>
    <row r="16" spans="1:11" ht="15" customHeight="1" x14ac:dyDescent="0.15">
      <c r="E16" s="89" t="s">
        <v>110</v>
      </c>
    </row>
    <row r="17" spans="1:15" ht="15" customHeight="1" x14ac:dyDescent="0.15">
      <c r="E17" s="89" t="s">
        <v>105</v>
      </c>
      <c r="F17" s="89"/>
    </row>
    <row r="18" spans="1:15" ht="15" customHeight="1" x14ac:dyDescent="0.15">
      <c r="A18" s="87" t="s">
        <v>269</v>
      </c>
      <c r="C18" s="87" t="s">
        <v>111</v>
      </c>
      <c r="J18" s="87" t="s">
        <v>112</v>
      </c>
      <c r="K18" s="87" t="s">
        <v>270</v>
      </c>
    </row>
    <row r="19" spans="1:15" ht="15" customHeight="1" thickBot="1" x14ac:dyDescent="0.2">
      <c r="A19" s="90" t="s">
        <v>271</v>
      </c>
      <c r="B19" s="91">
        <v>0</v>
      </c>
      <c r="C19" s="92">
        <v>1E-3</v>
      </c>
      <c r="D19" s="92">
        <v>2E-3</v>
      </c>
      <c r="E19" s="92">
        <v>3.0000000000000001E-3</v>
      </c>
      <c r="F19" s="92">
        <v>4.0000000000000001E-3</v>
      </c>
      <c r="G19" s="92">
        <v>5.0000000000000001E-3</v>
      </c>
      <c r="H19" s="92">
        <v>6.0000000000000001E-3</v>
      </c>
      <c r="I19" s="92">
        <v>7.0000000000000001E-3</v>
      </c>
      <c r="J19" s="92">
        <v>8.0000000000000002E-3</v>
      </c>
      <c r="K19" s="92">
        <v>8.9999999999999993E-3</v>
      </c>
    </row>
    <row r="20" spans="1:15" ht="15" customHeight="1" thickTop="1" x14ac:dyDescent="0.15">
      <c r="A20" s="93">
        <v>0.01</v>
      </c>
      <c r="B20" s="94">
        <f t="shared" ref="B20:K25" si="0">ROUND(1.404*($A20+B$19)^2.5*60*60,3)</f>
        <v>5.0999999999999997E-2</v>
      </c>
      <c r="C20" s="95">
        <f t="shared" si="0"/>
        <v>6.4000000000000001E-2</v>
      </c>
      <c r="D20" s="95">
        <f t="shared" si="0"/>
        <v>0.08</v>
      </c>
      <c r="E20" s="95">
        <f t="shared" si="0"/>
        <v>9.7000000000000003E-2</v>
      </c>
      <c r="F20" s="95">
        <f t="shared" si="0"/>
        <v>0.11700000000000001</v>
      </c>
      <c r="G20" s="95">
        <f t="shared" si="0"/>
        <v>0.13900000000000001</v>
      </c>
      <c r="H20" s="95">
        <f t="shared" si="0"/>
        <v>0.16400000000000001</v>
      </c>
      <c r="I20" s="95">
        <f t="shared" si="0"/>
        <v>0.19</v>
      </c>
      <c r="J20" s="95">
        <f t="shared" si="0"/>
        <v>0.22</v>
      </c>
      <c r="K20" s="95">
        <f t="shared" si="0"/>
        <v>0.252</v>
      </c>
    </row>
    <row r="21" spans="1:15" ht="15" customHeight="1" x14ac:dyDescent="0.15">
      <c r="A21" s="96">
        <v>0.02</v>
      </c>
      <c r="B21" s="97">
        <f t="shared" si="0"/>
        <v>0.28599999999999998</v>
      </c>
      <c r="C21" s="98">
        <f t="shared" si="0"/>
        <v>0.32300000000000001</v>
      </c>
      <c r="D21" s="98">
        <f t="shared" si="0"/>
        <v>0.36299999999999999</v>
      </c>
      <c r="E21" s="98">
        <f t="shared" si="0"/>
        <v>0.40500000000000003</v>
      </c>
      <c r="F21" s="98">
        <f t="shared" si="0"/>
        <v>0.45100000000000001</v>
      </c>
      <c r="G21" s="98">
        <f t="shared" si="0"/>
        <v>0.499</v>
      </c>
      <c r="H21" s="98">
        <f t="shared" si="0"/>
        <v>0.55100000000000005</v>
      </c>
      <c r="I21" s="98">
        <f t="shared" si="0"/>
        <v>0.60499999999999998</v>
      </c>
      <c r="J21" s="98">
        <f t="shared" si="0"/>
        <v>0.66300000000000003</v>
      </c>
      <c r="K21" s="98">
        <f t="shared" si="0"/>
        <v>0.72399999999999998</v>
      </c>
    </row>
    <row r="22" spans="1:15" ht="15" customHeight="1" x14ac:dyDescent="0.15">
      <c r="A22" s="96">
        <v>0.03</v>
      </c>
      <c r="B22" s="97">
        <f t="shared" si="0"/>
        <v>0.78800000000000003</v>
      </c>
      <c r="C22" s="98">
        <f t="shared" si="0"/>
        <v>0.85499999999999998</v>
      </c>
      <c r="D22" s="98">
        <f t="shared" si="0"/>
        <v>0.92600000000000005</v>
      </c>
      <c r="E22" s="98">
        <f t="shared" si="0"/>
        <v>1</v>
      </c>
      <c r="F22" s="98">
        <f t="shared" si="0"/>
        <v>1.077</v>
      </c>
      <c r="G22" s="98">
        <f t="shared" si="0"/>
        <v>1.1579999999999999</v>
      </c>
      <c r="H22" s="98">
        <f t="shared" si="0"/>
        <v>1.2430000000000001</v>
      </c>
      <c r="I22" s="98">
        <f t="shared" si="0"/>
        <v>1.331</v>
      </c>
      <c r="J22" s="98">
        <f t="shared" si="0"/>
        <v>1.423</v>
      </c>
      <c r="K22" s="98">
        <f t="shared" si="0"/>
        <v>1.518</v>
      </c>
    </row>
    <row r="23" spans="1:15" ht="15" customHeight="1" x14ac:dyDescent="0.15">
      <c r="A23" s="96">
        <v>0.04</v>
      </c>
      <c r="B23" s="97">
        <f t="shared" si="0"/>
        <v>1.617</v>
      </c>
      <c r="C23" s="98">
        <f t="shared" si="0"/>
        <v>1.72</v>
      </c>
      <c r="D23" s="98">
        <f t="shared" si="0"/>
        <v>1.827</v>
      </c>
      <c r="E23" s="98">
        <f t="shared" si="0"/>
        <v>1.9379999999999999</v>
      </c>
      <c r="F23" s="98">
        <f t="shared" si="0"/>
        <v>2.0529999999999999</v>
      </c>
      <c r="G23" s="98">
        <f t="shared" si="0"/>
        <v>2.1709999999999998</v>
      </c>
      <c r="H23" s="98">
        <f t="shared" si="0"/>
        <v>2.294</v>
      </c>
      <c r="I23" s="98">
        <f t="shared" si="0"/>
        <v>2.4209999999999998</v>
      </c>
      <c r="J23" s="98">
        <f t="shared" si="0"/>
        <v>2.5510000000000002</v>
      </c>
      <c r="K23" s="98">
        <f t="shared" si="0"/>
        <v>2.6859999999999999</v>
      </c>
      <c r="O23" s="89"/>
    </row>
    <row r="24" spans="1:15" ht="15" customHeight="1" x14ac:dyDescent="0.15">
      <c r="A24" s="96">
        <v>0.05</v>
      </c>
      <c r="B24" s="97">
        <f t="shared" si="0"/>
        <v>2.8250000000000002</v>
      </c>
      <c r="C24" s="98">
        <f t="shared" si="0"/>
        <v>2.9689999999999999</v>
      </c>
      <c r="D24" s="98">
        <f t="shared" si="0"/>
        <v>3.117</v>
      </c>
      <c r="E24" s="98">
        <f t="shared" si="0"/>
        <v>3.2690000000000001</v>
      </c>
      <c r="F24" s="98">
        <f t="shared" si="0"/>
        <v>3.4249999999999998</v>
      </c>
      <c r="G24" s="98">
        <f t="shared" si="0"/>
        <v>3.5859999999999999</v>
      </c>
      <c r="H24" s="98">
        <f t="shared" si="0"/>
        <v>3.7509999999999999</v>
      </c>
      <c r="I24" s="98">
        <f t="shared" si="0"/>
        <v>3.9209999999999998</v>
      </c>
      <c r="J24" s="98">
        <f t="shared" si="0"/>
        <v>4.0949999999999998</v>
      </c>
      <c r="K24" s="98">
        <f t="shared" si="0"/>
        <v>4.274</v>
      </c>
    </row>
    <row r="25" spans="1:15" ht="15" customHeight="1" x14ac:dyDescent="0.15">
      <c r="A25" s="96">
        <v>0.06</v>
      </c>
      <c r="B25" s="97">
        <f t="shared" si="0"/>
        <v>4.4569999999999999</v>
      </c>
      <c r="C25" s="98">
        <f t="shared" si="0"/>
        <v>4.6449999999999996</v>
      </c>
      <c r="D25" s="98">
        <f t="shared" si="0"/>
        <v>4.8380000000000001</v>
      </c>
      <c r="E25" s="98">
        <f t="shared" si="0"/>
        <v>5.0350000000000001</v>
      </c>
      <c r="F25" s="98">
        <f t="shared" si="0"/>
        <v>5.2370000000000001</v>
      </c>
      <c r="G25" s="98">
        <f t="shared" si="0"/>
        <v>5.444</v>
      </c>
      <c r="H25" s="98">
        <f t="shared" si="0"/>
        <v>5.6559999999999997</v>
      </c>
      <c r="I25" s="98">
        <f t="shared" si="0"/>
        <v>5.8730000000000002</v>
      </c>
      <c r="J25" s="98">
        <f t="shared" si="0"/>
        <v>6.0949999999999998</v>
      </c>
      <c r="K25" s="98">
        <f t="shared" si="0"/>
        <v>6.3209999999999997</v>
      </c>
    </row>
    <row r="26" spans="1:15" ht="15" customHeight="1" x14ac:dyDescent="0.15">
      <c r="A26" s="96">
        <v>7.0000000000000007E-2</v>
      </c>
      <c r="B26" s="99">
        <f t="shared" ref="B26:K41" si="1">ROUND((81.2+0.24/($A26+B$19) + (8.4+12/SQRT(0.75))*(($A26+B$19)/1.2-0.09)^2)*($A26+B$19)^(5/2)*60,3)</f>
        <v>6.585</v>
      </c>
      <c r="C26" s="99">
        <f t="shared" si="1"/>
        <v>6.8179999999999996</v>
      </c>
      <c r="D26" s="99">
        <f t="shared" si="1"/>
        <v>7.0570000000000004</v>
      </c>
      <c r="E26" s="99">
        <f t="shared" si="1"/>
        <v>7.3</v>
      </c>
      <c r="F26" s="99">
        <f t="shared" si="1"/>
        <v>7.5490000000000004</v>
      </c>
      <c r="G26" s="99">
        <f t="shared" si="1"/>
        <v>7.8019999999999996</v>
      </c>
      <c r="H26" s="99">
        <f t="shared" si="1"/>
        <v>8.0609999999999999</v>
      </c>
      <c r="I26" s="99">
        <f t="shared" si="1"/>
        <v>8.3249999999999993</v>
      </c>
      <c r="J26" s="99">
        <f t="shared" si="1"/>
        <v>8.593</v>
      </c>
      <c r="K26" s="99">
        <f t="shared" si="1"/>
        <v>8.8670000000000009</v>
      </c>
    </row>
    <row r="27" spans="1:15" ht="15" customHeight="1" x14ac:dyDescent="0.15">
      <c r="A27" s="96">
        <v>0.08</v>
      </c>
      <c r="B27" s="99">
        <f t="shared" si="1"/>
        <v>9.1460000000000008</v>
      </c>
      <c r="C27" s="99">
        <f t="shared" si="1"/>
        <v>9.4309999999999992</v>
      </c>
      <c r="D27" s="99">
        <f t="shared" si="1"/>
        <v>9.7200000000000006</v>
      </c>
      <c r="E27" s="99">
        <f t="shared" si="1"/>
        <v>10.015000000000001</v>
      </c>
      <c r="F27" s="99">
        <f t="shared" si="1"/>
        <v>10.315</v>
      </c>
      <c r="G27" s="99">
        <f t="shared" si="1"/>
        <v>10.62</v>
      </c>
      <c r="H27" s="99">
        <f t="shared" si="1"/>
        <v>10.930999999999999</v>
      </c>
      <c r="I27" s="99">
        <f t="shared" si="1"/>
        <v>11.247</v>
      </c>
      <c r="J27" s="99">
        <f t="shared" si="1"/>
        <v>11.569000000000001</v>
      </c>
      <c r="K27" s="99">
        <f t="shared" si="1"/>
        <v>11.896000000000001</v>
      </c>
    </row>
    <row r="28" spans="1:15" ht="15" customHeight="1" x14ac:dyDescent="0.15">
      <c r="A28" s="96">
        <v>0.09</v>
      </c>
      <c r="B28" s="99">
        <f t="shared" si="1"/>
        <v>12.228</v>
      </c>
      <c r="C28" s="99">
        <f t="shared" si="1"/>
        <v>12.567</v>
      </c>
      <c r="D28" s="99">
        <f t="shared" si="1"/>
        <v>12.91</v>
      </c>
      <c r="E28" s="99">
        <f t="shared" si="1"/>
        <v>13.259</v>
      </c>
      <c r="F28" s="99">
        <f t="shared" si="1"/>
        <v>13.614000000000001</v>
      </c>
      <c r="G28" s="99">
        <f t="shared" si="1"/>
        <v>13.974</v>
      </c>
      <c r="H28" s="99">
        <f t="shared" si="1"/>
        <v>14.340999999999999</v>
      </c>
      <c r="I28" s="99">
        <f t="shared" si="1"/>
        <v>14.712</v>
      </c>
      <c r="J28" s="99">
        <f t="shared" si="1"/>
        <v>15.09</v>
      </c>
      <c r="K28" s="99">
        <f t="shared" si="1"/>
        <v>15.473000000000001</v>
      </c>
    </row>
    <row r="29" spans="1:15" ht="15" customHeight="1" x14ac:dyDescent="0.15">
      <c r="A29" s="96">
        <v>0.1</v>
      </c>
      <c r="B29" s="99">
        <f t="shared" si="1"/>
        <v>15.862</v>
      </c>
      <c r="C29" s="99">
        <f t="shared" si="1"/>
        <v>16.257000000000001</v>
      </c>
      <c r="D29" s="99">
        <f t="shared" si="1"/>
        <v>16.658000000000001</v>
      </c>
      <c r="E29" s="99">
        <f t="shared" si="1"/>
        <v>17.064</v>
      </c>
      <c r="F29" s="99">
        <f t="shared" si="1"/>
        <v>17.477</v>
      </c>
      <c r="G29" s="99">
        <f t="shared" si="1"/>
        <v>17.895</v>
      </c>
      <c r="H29" s="99">
        <f t="shared" si="1"/>
        <v>18.32</v>
      </c>
      <c r="I29" s="99">
        <f t="shared" si="1"/>
        <v>18.75</v>
      </c>
      <c r="J29" s="99">
        <f t="shared" si="1"/>
        <v>19.186</v>
      </c>
      <c r="K29" s="99">
        <f t="shared" si="1"/>
        <v>19.629000000000001</v>
      </c>
    </row>
    <row r="30" spans="1:15" ht="15" customHeight="1" x14ac:dyDescent="0.15">
      <c r="A30" s="96">
        <v>0.11</v>
      </c>
      <c r="B30" s="99">
        <f t="shared" si="1"/>
        <v>20.077000000000002</v>
      </c>
      <c r="C30" s="99">
        <f t="shared" si="1"/>
        <v>20.532</v>
      </c>
      <c r="D30" s="99">
        <f t="shared" si="1"/>
        <v>20.992999999999999</v>
      </c>
      <c r="E30" s="99">
        <f t="shared" si="1"/>
        <v>21.459</v>
      </c>
      <c r="F30" s="99">
        <f t="shared" si="1"/>
        <v>21.933</v>
      </c>
      <c r="G30" s="99">
        <f t="shared" si="1"/>
        <v>22.411999999999999</v>
      </c>
      <c r="H30" s="99">
        <f t="shared" si="1"/>
        <v>22.896999999999998</v>
      </c>
      <c r="I30" s="99">
        <f t="shared" si="1"/>
        <v>23.388999999999999</v>
      </c>
      <c r="J30" s="99">
        <f t="shared" si="1"/>
        <v>23.887</v>
      </c>
      <c r="K30" s="99">
        <f t="shared" si="1"/>
        <v>24.391999999999999</v>
      </c>
    </row>
    <row r="31" spans="1:15" ht="15" customHeight="1" x14ac:dyDescent="0.15">
      <c r="A31" s="96">
        <v>0.12</v>
      </c>
      <c r="B31" s="99">
        <f t="shared" si="1"/>
        <v>24.902000000000001</v>
      </c>
      <c r="C31" s="99">
        <f t="shared" si="1"/>
        <v>25.419</v>
      </c>
      <c r="D31" s="99">
        <f t="shared" si="1"/>
        <v>25.943000000000001</v>
      </c>
      <c r="E31" s="99">
        <f t="shared" si="1"/>
        <v>26.472999999999999</v>
      </c>
      <c r="F31" s="99">
        <f t="shared" si="1"/>
        <v>27.009</v>
      </c>
      <c r="G31" s="99">
        <f t="shared" si="1"/>
        <v>27.552</v>
      </c>
      <c r="H31" s="99">
        <f t="shared" si="1"/>
        <v>28.102</v>
      </c>
      <c r="I31" s="99">
        <f t="shared" si="1"/>
        <v>28.657</v>
      </c>
      <c r="J31" s="99">
        <f t="shared" si="1"/>
        <v>29.22</v>
      </c>
      <c r="K31" s="99">
        <f t="shared" si="1"/>
        <v>29.789000000000001</v>
      </c>
    </row>
    <row r="32" spans="1:15" ht="15" customHeight="1" x14ac:dyDescent="0.15">
      <c r="A32" s="96">
        <v>0.13</v>
      </c>
      <c r="B32" s="99">
        <f t="shared" si="1"/>
        <v>30.364999999999998</v>
      </c>
      <c r="C32" s="99">
        <f t="shared" si="1"/>
        <v>30.946999999999999</v>
      </c>
      <c r="D32" s="99">
        <f t="shared" si="1"/>
        <v>31.536000000000001</v>
      </c>
      <c r="E32" s="99">
        <f t="shared" si="1"/>
        <v>32.131999999999998</v>
      </c>
      <c r="F32" s="99">
        <f t="shared" si="1"/>
        <v>32.734000000000002</v>
      </c>
      <c r="G32" s="99">
        <f t="shared" si="1"/>
        <v>33.343000000000004</v>
      </c>
      <c r="H32" s="99">
        <f t="shared" si="1"/>
        <v>33.959000000000003</v>
      </c>
      <c r="I32" s="99">
        <f t="shared" si="1"/>
        <v>34.582000000000001</v>
      </c>
      <c r="J32" s="99">
        <f t="shared" si="1"/>
        <v>35.210999999999999</v>
      </c>
      <c r="K32" s="99">
        <f t="shared" si="1"/>
        <v>35.847999999999999</v>
      </c>
    </row>
    <row r="33" spans="1:22" ht="15" customHeight="1" x14ac:dyDescent="0.15">
      <c r="A33" s="96">
        <v>0.14000000000000001</v>
      </c>
      <c r="B33" s="99">
        <f t="shared" si="1"/>
        <v>36.491</v>
      </c>
      <c r="C33" s="99">
        <f t="shared" si="1"/>
        <v>37.140999999999998</v>
      </c>
      <c r="D33" s="99">
        <f t="shared" si="1"/>
        <v>37.798000000000002</v>
      </c>
      <c r="E33" s="99">
        <f t="shared" si="1"/>
        <v>38.462000000000003</v>
      </c>
      <c r="F33" s="99">
        <f t="shared" si="1"/>
        <v>39.133000000000003</v>
      </c>
      <c r="G33" s="99">
        <f t="shared" si="1"/>
        <v>39.811</v>
      </c>
      <c r="H33" s="99">
        <f t="shared" si="1"/>
        <v>40.496000000000002</v>
      </c>
      <c r="I33" s="99">
        <f t="shared" si="1"/>
        <v>41.188000000000002</v>
      </c>
      <c r="J33" s="99">
        <f t="shared" si="1"/>
        <v>41.887</v>
      </c>
      <c r="K33" s="99">
        <f t="shared" si="1"/>
        <v>42.593000000000004</v>
      </c>
    </row>
    <row r="34" spans="1:22" ht="15" customHeight="1" x14ac:dyDescent="0.15">
      <c r="A34" s="96">
        <v>0.15</v>
      </c>
      <c r="B34" s="99">
        <f t="shared" si="1"/>
        <v>43.305999999999997</v>
      </c>
      <c r="C34" s="99">
        <f t="shared" si="1"/>
        <v>44.027000000000001</v>
      </c>
      <c r="D34" s="99">
        <f t="shared" si="1"/>
        <v>44.755000000000003</v>
      </c>
      <c r="E34" s="99">
        <f t="shared" si="1"/>
        <v>45.488999999999997</v>
      </c>
      <c r="F34" s="99">
        <f t="shared" si="1"/>
        <v>46.231000000000002</v>
      </c>
      <c r="G34" s="99">
        <f t="shared" si="1"/>
        <v>46.981000000000002</v>
      </c>
      <c r="H34" s="99">
        <f t="shared" si="1"/>
        <v>47.737000000000002</v>
      </c>
      <c r="I34" s="99">
        <f t="shared" si="1"/>
        <v>48.500999999999998</v>
      </c>
      <c r="J34" s="99">
        <f t="shared" si="1"/>
        <v>49.271999999999998</v>
      </c>
      <c r="K34" s="99">
        <f t="shared" si="1"/>
        <v>50.051000000000002</v>
      </c>
    </row>
    <row r="35" spans="1:22" ht="15" customHeight="1" x14ac:dyDescent="0.15">
      <c r="A35" s="96">
        <v>0.16</v>
      </c>
      <c r="B35" s="99">
        <f t="shared" si="1"/>
        <v>50.837000000000003</v>
      </c>
      <c r="C35" s="99">
        <f t="shared" si="1"/>
        <v>51.63</v>
      </c>
      <c r="D35" s="99">
        <f t="shared" si="1"/>
        <v>52.43</v>
      </c>
      <c r="E35" s="99">
        <f t="shared" si="1"/>
        <v>53.238999999999997</v>
      </c>
      <c r="F35" s="99">
        <f t="shared" si="1"/>
        <v>54.054000000000002</v>
      </c>
      <c r="G35" s="99">
        <f t="shared" si="1"/>
        <v>54.877000000000002</v>
      </c>
      <c r="H35" s="99">
        <f t="shared" si="1"/>
        <v>55.707999999999998</v>
      </c>
      <c r="I35" s="99">
        <f t="shared" si="1"/>
        <v>56.545999999999999</v>
      </c>
      <c r="J35" s="99">
        <f t="shared" si="1"/>
        <v>57.390999999999998</v>
      </c>
      <c r="K35" s="99">
        <f t="shared" si="1"/>
        <v>58.244999999999997</v>
      </c>
    </row>
    <row r="36" spans="1:22" ht="15" customHeight="1" x14ac:dyDescent="0.15">
      <c r="A36" s="96">
        <v>0.17</v>
      </c>
      <c r="B36" s="99">
        <f t="shared" si="1"/>
        <v>59.104999999999997</v>
      </c>
      <c r="C36" s="99">
        <f t="shared" si="1"/>
        <v>59.973999999999997</v>
      </c>
      <c r="D36" s="99">
        <f t="shared" si="1"/>
        <v>60.85</v>
      </c>
      <c r="E36" s="99">
        <f t="shared" si="1"/>
        <v>61.734000000000002</v>
      </c>
      <c r="F36" s="99">
        <f t="shared" si="1"/>
        <v>62.625</v>
      </c>
      <c r="G36" s="99">
        <f t="shared" si="1"/>
        <v>63.524000000000001</v>
      </c>
      <c r="H36" s="99">
        <f t="shared" si="1"/>
        <v>64.430999999999997</v>
      </c>
      <c r="I36" s="99">
        <f t="shared" si="1"/>
        <v>65.346000000000004</v>
      </c>
      <c r="J36" s="99">
        <f t="shared" si="1"/>
        <v>66.269000000000005</v>
      </c>
      <c r="K36" s="99">
        <f t="shared" si="1"/>
        <v>67.198999999999998</v>
      </c>
    </row>
    <row r="37" spans="1:22" ht="15" customHeight="1" x14ac:dyDescent="0.15">
      <c r="A37" s="96">
        <v>0.18</v>
      </c>
      <c r="B37" s="99">
        <f t="shared" si="1"/>
        <v>68.137</v>
      </c>
      <c r="C37" s="99">
        <f t="shared" si="1"/>
        <v>69.082999999999998</v>
      </c>
      <c r="D37" s="99">
        <f t="shared" si="1"/>
        <v>70.037000000000006</v>
      </c>
      <c r="E37" s="99">
        <f t="shared" si="1"/>
        <v>70.998999999999995</v>
      </c>
      <c r="F37" s="99">
        <f t="shared" si="1"/>
        <v>71.968000000000004</v>
      </c>
      <c r="G37" s="99">
        <f t="shared" si="1"/>
        <v>72.945999999999998</v>
      </c>
      <c r="H37" s="99">
        <f t="shared" si="1"/>
        <v>73.932000000000002</v>
      </c>
      <c r="I37" s="99">
        <f t="shared" si="1"/>
        <v>74.924999999999997</v>
      </c>
      <c r="J37" s="99">
        <f t="shared" si="1"/>
        <v>75.927000000000007</v>
      </c>
      <c r="K37" s="99">
        <f t="shared" si="1"/>
        <v>76.936999999999998</v>
      </c>
    </row>
    <row r="38" spans="1:22" ht="15" customHeight="1" x14ac:dyDescent="0.15">
      <c r="A38" s="96">
        <v>0.19</v>
      </c>
      <c r="B38" s="99">
        <f t="shared" si="1"/>
        <v>77.954999999999998</v>
      </c>
      <c r="C38" s="99">
        <f t="shared" si="1"/>
        <v>78.980999999999995</v>
      </c>
      <c r="D38" s="99">
        <f t="shared" si="1"/>
        <v>80.015000000000001</v>
      </c>
      <c r="E38" s="99">
        <f t="shared" si="1"/>
        <v>81.057000000000002</v>
      </c>
      <c r="F38" s="99">
        <f t="shared" si="1"/>
        <v>82.106999999999999</v>
      </c>
      <c r="G38" s="99">
        <f t="shared" si="1"/>
        <v>83.165000000000006</v>
      </c>
      <c r="H38" s="99">
        <f t="shared" si="1"/>
        <v>84.231999999999999</v>
      </c>
      <c r="I38" s="99">
        <f t="shared" si="1"/>
        <v>85.307000000000002</v>
      </c>
      <c r="J38" s="99">
        <f t="shared" si="1"/>
        <v>86.39</v>
      </c>
      <c r="K38" s="99">
        <f t="shared" si="1"/>
        <v>87.481999999999999</v>
      </c>
    </row>
    <row r="39" spans="1:22" ht="15" customHeight="1" x14ac:dyDescent="0.15">
      <c r="A39" s="96">
        <v>0.2</v>
      </c>
      <c r="B39" s="99">
        <f t="shared" si="1"/>
        <v>88.581000000000003</v>
      </c>
      <c r="C39" s="99">
        <f t="shared" si="1"/>
        <v>89.688999999999993</v>
      </c>
      <c r="D39" s="99">
        <f t="shared" si="1"/>
        <v>90.805999999999997</v>
      </c>
      <c r="E39" s="99">
        <f t="shared" si="1"/>
        <v>91.930999999999997</v>
      </c>
      <c r="F39" s="99">
        <f t="shared" si="1"/>
        <v>93.063999999999993</v>
      </c>
      <c r="G39" s="99">
        <f t="shared" si="1"/>
        <v>94.204999999999998</v>
      </c>
      <c r="H39" s="99">
        <f t="shared" si="1"/>
        <v>95.355000000000004</v>
      </c>
      <c r="I39" s="99">
        <f t="shared" si="1"/>
        <v>96.513999999999996</v>
      </c>
      <c r="J39" s="99">
        <f t="shared" si="1"/>
        <v>97.68</v>
      </c>
      <c r="K39" s="99">
        <f t="shared" si="1"/>
        <v>98.855999999999995</v>
      </c>
    </row>
    <row r="40" spans="1:22" ht="15" customHeight="1" x14ac:dyDescent="0.15">
      <c r="A40" s="96">
        <v>0.21</v>
      </c>
      <c r="B40" s="99">
        <f t="shared" si="1"/>
        <v>100.04</v>
      </c>
      <c r="C40" s="99">
        <f t="shared" si="1"/>
        <v>101.232</v>
      </c>
      <c r="D40" s="99">
        <f t="shared" si="1"/>
        <v>102.43300000000001</v>
      </c>
      <c r="E40" s="99">
        <f t="shared" si="1"/>
        <v>103.643</v>
      </c>
      <c r="F40" s="99">
        <f t="shared" si="1"/>
        <v>104.861</v>
      </c>
      <c r="G40" s="99">
        <f t="shared" si="1"/>
        <v>106.08799999999999</v>
      </c>
      <c r="H40" s="99">
        <f t="shared" si="1"/>
        <v>107.32299999999999</v>
      </c>
      <c r="I40" s="99">
        <f t="shared" si="1"/>
        <v>108.568</v>
      </c>
      <c r="J40" s="99">
        <f t="shared" si="1"/>
        <v>109.82</v>
      </c>
      <c r="K40" s="99">
        <f t="shared" si="1"/>
        <v>111.08199999999999</v>
      </c>
    </row>
    <row r="41" spans="1:22" ht="15" customHeight="1" x14ac:dyDescent="0.15">
      <c r="A41" s="96">
        <v>0.22</v>
      </c>
      <c r="B41" s="99">
        <f t="shared" si="1"/>
        <v>112.352</v>
      </c>
      <c r="C41" s="99">
        <f t="shared" si="1"/>
        <v>113.631</v>
      </c>
      <c r="D41" s="99">
        <f t="shared" si="1"/>
        <v>114.919</v>
      </c>
      <c r="E41" s="99">
        <f t="shared" si="1"/>
        <v>116.21599999999999</v>
      </c>
      <c r="F41" s="99">
        <f t="shared" si="1"/>
        <v>117.521</v>
      </c>
      <c r="G41" s="99">
        <f t="shared" si="1"/>
        <v>118.836</v>
      </c>
      <c r="H41" s="99">
        <f t="shared" si="1"/>
        <v>120.15900000000001</v>
      </c>
      <c r="I41" s="99">
        <f t="shared" si="1"/>
        <v>121.491</v>
      </c>
      <c r="J41" s="99">
        <f t="shared" si="1"/>
        <v>122.83199999999999</v>
      </c>
      <c r="K41" s="99">
        <f t="shared" si="1"/>
        <v>124.182</v>
      </c>
    </row>
    <row r="42" spans="1:22" ht="15" customHeight="1" x14ac:dyDescent="0.15">
      <c r="A42" s="96">
        <v>0.23</v>
      </c>
      <c r="B42" s="99">
        <f t="shared" ref="B42:K44" si="2">ROUND((81.2+0.24/($A42+B$19) + (8.4+12/SQRT(0.75))*(($A42+B$19)/1.2-0.09)^2)*($A42+B$19)^(5/2)*60,3)</f>
        <v>125.541</v>
      </c>
      <c r="C42" s="99">
        <f t="shared" si="2"/>
        <v>126.90900000000001</v>
      </c>
      <c r="D42" s="99">
        <f t="shared" si="2"/>
        <v>128.286</v>
      </c>
      <c r="E42" s="99">
        <f t="shared" si="2"/>
        <v>129.672</v>
      </c>
      <c r="F42" s="99">
        <f t="shared" si="2"/>
        <v>131.06700000000001</v>
      </c>
      <c r="G42" s="99">
        <f t="shared" si="2"/>
        <v>132.471</v>
      </c>
      <c r="H42" s="99">
        <f t="shared" si="2"/>
        <v>133.88399999999999</v>
      </c>
      <c r="I42" s="99">
        <f t="shared" si="2"/>
        <v>135.30600000000001</v>
      </c>
      <c r="J42" s="99">
        <f t="shared" si="2"/>
        <v>136.73699999999999</v>
      </c>
      <c r="K42" s="99">
        <f t="shared" si="2"/>
        <v>138.178</v>
      </c>
    </row>
    <row r="43" spans="1:22" ht="15" customHeight="1" x14ac:dyDescent="0.15">
      <c r="A43" s="96">
        <v>0.24</v>
      </c>
      <c r="B43" s="99">
        <f t="shared" si="2"/>
        <v>139.62799999999999</v>
      </c>
      <c r="C43" s="99">
        <f t="shared" si="2"/>
        <v>141.08699999999999</v>
      </c>
      <c r="D43" s="99">
        <f t="shared" si="2"/>
        <v>142.55500000000001</v>
      </c>
      <c r="E43" s="99">
        <f t="shared" si="2"/>
        <v>144.03200000000001</v>
      </c>
      <c r="F43" s="99">
        <f t="shared" si="2"/>
        <v>145.51900000000001</v>
      </c>
      <c r="G43" s="99">
        <f t="shared" si="2"/>
        <v>147.01499999999999</v>
      </c>
      <c r="H43" s="99">
        <f t="shared" si="2"/>
        <v>148.52000000000001</v>
      </c>
      <c r="I43" s="99">
        <f t="shared" si="2"/>
        <v>150.03399999999999</v>
      </c>
      <c r="J43" s="99">
        <f t="shared" si="2"/>
        <v>151.55799999999999</v>
      </c>
      <c r="K43" s="99">
        <f t="shared" si="2"/>
        <v>153.09200000000001</v>
      </c>
    </row>
    <row r="44" spans="1:22" ht="15" customHeight="1" x14ac:dyDescent="0.15">
      <c r="A44" s="96">
        <v>0.25</v>
      </c>
      <c r="B44" s="99">
        <f t="shared" si="2"/>
        <v>154.63399999999999</v>
      </c>
      <c r="C44" s="99">
        <f t="shared" si="2"/>
        <v>156.18600000000001</v>
      </c>
      <c r="D44" s="99">
        <f t="shared" si="2"/>
        <v>157.74799999999999</v>
      </c>
      <c r="E44" s="99">
        <f t="shared" si="2"/>
        <v>159.31899999999999</v>
      </c>
      <c r="F44" s="99">
        <f t="shared" si="2"/>
        <v>160.899</v>
      </c>
      <c r="G44" s="99">
        <f t="shared" si="2"/>
        <v>162.489</v>
      </c>
      <c r="H44" s="99">
        <f t="shared" si="2"/>
        <v>164.089</v>
      </c>
      <c r="I44" s="99">
        <f t="shared" si="2"/>
        <v>165.69800000000001</v>
      </c>
      <c r="J44" s="99">
        <f t="shared" si="2"/>
        <v>167.316</v>
      </c>
      <c r="K44" s="99">
        <f t="shared" si="2"/>
        <v>168.94499999999999</v>
      </c>
    </row>
    <row r="45" spans="1:22" ht="15" customHeight="1" x14ac:dyDescent="0.15">
      <c r="A45" s="96">
        <v>0.26</v>
      </c>
      <c r="B45" s="99">
        <f>ROUND((81.2+0.24/($A45+B$19) + (8.4+12/SQRT(0.75))*(($A45+B$19)/1.2-0.09)^2)*($A45+B$19)^(5/2)*60,3)</f>
        <v>170.58199999999999</v>
      </c>
      <c r="C45" s="98">
        <f t="shared" ref="C45:K49" si="3">ROUND(1.404*($A45+C$19)^2.5*60*60,3)</f>
        <v>175.90199999999999</v>
      </c>
      <c r="D45" s="98">
        <f t="shared" si="3"/>
        <v>177.59200000000001</v>
      </c>
      <c r="E45" s="98">
        <f t="shared" si="3"/>
        <v>179.291</v>
      </c>
      <c r="F45" s="98">
        <f t="shared" si="3"/>
        <v>181</v>
      </c>
      <c r="G45" s="98">
        <f t="shared" si="3"/>
        <v>182.71899999999999</v>
      </c>
      <c r="H45" s="98">
        <f t="shared" si="3"/>
        <v>184.44800000000001</v>
      </c>
      <c r="I45" s="98">
        <f t="shared" si="3"/>
        <v>186.18600000000001</v>
      </c>
      <c r="J45" s="98">
        <f t="shared" si="3"/>
        <v>187.935</v>
      </c>
      <c r="K45" s="98">
        <f t="shared" si="3"/>
        <v>189.69300000000001</v>
      </c>
      <c r="M45" s="100"/>
      <c r="N45" s="100"/>
      <c r="O45" s="100"/>
      <c r="P45" s="100"/>
      <c r="Q45" s="100"/>
      <c r="R45" s="100"/>
      <c r="S45" s="100"/>
      <c r="T45" s="100"/>
      <c r="U45" s="100"/>
      <c r="V45" s="100"/>
    </row>
    <row r="46" spans="1:22" ht="15" customHeight="1" x14ac:dyDescent="0.15">
      <c r="A46" s="96">
        <v>0.27</v>
      </c>
      <c r="B46" s="97">
        <f>ROUND(1.404*($A46+B$19)^2.5*60*60,3)</f>
        <v>191.46</v>
      </c>
      <c r="C46" s="98">
        <f t="shared" si="3"/>
        <v>193.238</v>
      </c>
      <c r="D46" s="98">
        <f t="shared" si="3"/>
        <v>195.02600000000001</v>
      </c>
      <c r="E46" s="98">
        <f t="shared" si="3"/>
        <v>196.82300000000001</v>
      </c>
      <c r="F46" s="98">
        <f t="shared" si="3"/>
        <v>198.631</v>
      </c>
      <c r="G46" s="98">
        <f t="shared" si="3"/>
        <v>200.44800000000001</v>
      </c>
      <c r="H46" s="98">
        <f t="shared" si="3"/>
        <v>202.27500000000001</v>
      </c>
      <c r="I46" s="98">
        <f t="shared" si="3"/>
        <v>204.11199999999999</v>
      </c>
      <c r="J46" s="98">
        <f t="shared" si="3"/>
        <v>205.959</v>
      </c>
      <c r="K46" s="98">
        <f t="shared" si="3"/>
        <v>207.81700000000001</v>
      </c>
    </row>
    <row r="47" spans="1:22" ht="15" customHeight="1" x14ac:dyDescent="0.15">
      <c r="A47" s="96">
        <v>0.28000000000000003</v>
      </c>
      <c r="B47" s="97">
        <f>ROUND(1.404*($A47+B$19)^2.5*60*60,3)</f>
        <v>209.684</v>
      </c>
      <c r="C47" s="98">
        <f t="shared" si="3"/>
        <v>211.56100000000001</v>
      </c>
      <c r="D47" s="98">
        <f t="shared" si="3"/>
        <v>213.44800000000001</v>
      </c>
      <c r="E47" s="98">
        <f t="shared" si="3"/>
        <v>215.345</v>
      </c>
      <c r="F47" s="98">
        <f t="shared" si="3"/>
        <v>217.25299999999999</v>
      </c>
      <c r="G47" s="98">
        <f t="shared" si="3"/>
        <v>219.17</v>
      </c>
      <c r="H47" s="98">
        <f t="shared" si="3"/>
        <v>221.09800000000001</v>
      </c>
      <c r="I47" s="98">
        <f t="shared" si="3"/>
        <v>223.036</v>
      </c>
      <c r="J47" s="98">
        <f t="shared" si="3"/>
        <v>224.98400000000001</v>
      </c>
      <c r="K47" s="98">
        <f t="shared" si="3"/>
        <v>226.94200000000001</v>
      </c>
    </row>
    <row r="48" spans="1:22" ht="15" customHeight="1" x14ac:dyDescent="0.15">
      <c r="A48" s="96">
        <v>0.28999999999999998</v>
      </c>
      <c r="B48" s="97">
        <f>ROUND(1.404*($A48+B$19)^2.5*60*60,3)</f>
        <v>228.91</v>
      </c>
      <c r="C48" s="98">
        <f t="shared" si="3"/>
        <v>230.88800000000001</v>
      </c>
      <c r="D48" s="98">
        <f t="shared" si="3"/>
        <v>232.87700000000001</v>
      </c>
      <c r="E48" s="98">
        <f t="shared" si="3"/>
        <v>234.876</v>
      </c>
      <c r="F48" s="98">
        <f t="shared" si="3"/>
        <v>236.88499999999999</v>
      </c>
      <c r="G48" s="98">
        <f t="shared" si="3"/>
        <v>238.905</v>
      </c>
      <c r="H48" s="98">
        <f t="shared" si="3"/>
        <v>240.934</v>
      </c>
      <c r="I48" s="98">
        <f t="shared" si="3"/>
        <v>242.97499999999999</v>
      </c>
      <c r="J48" s="98">
        <f t="shared" si="3"/>
        <v>245.02500000000001</v>
      </c>
      <c r="K48" s="98">
        <f t="shared" si="3"/>
        <v>247.08600000000001</v>
      </c>
    </row>
    <row r="49" spans="1:11" ht="15" customHeight="1" x14ac:dyDescent="0.15">
      <c r="A49" s="96">
        <v>0.3</v>
      </c>
      <c r="B49" s="97">
        <f>ROUND(1.404*($A49+B$19)^2.5*60*60,3)</f>
        <v>249.15700000000001</v>
      </c>
      <c r="C49" s="98">
        <f t="shared" si="3"/>
        <v>251.238</v>
      </c>
      <c r="D49" s="98">
        <f t="shared" si="3"/>
        <v>253.33</v>
      </c>
      <c r="E49" s="98">
        <f t="shared" si="3"/>
        <v>255.43299999999999</v>
      </c>
      <c r="F49" s="98">
        <f t="shared" si="3"/>
        <v>257.54500000000002</v>
      </c>
      <c r="G49" s="98">
        <f t="shared" si="3"/>
        <v>259.66800000000001</v>
      </c>
      <c r="H49" s="98">
        <f t="shared" si="3"/>
        <v>261.80200000000002</v>
      </c>
      <c r="I49" s="98">
        <f t="shared" si="3"/>
        <v>263.94600000000003</v>
      </c>
      <c r="J49" s="98">
        <f t="shared" si="3"/>
        <v>266.101</v>
      </c>
      <c r="K49" s="98">
        <f t="shared" si="3"/>
        <v>268.26600000000002</v>
      </c>
    </row>
    <row r="50" spans="1:11" ht="5.0999999999999996" customHeight="1" x14ac:dyDescent="0.15"/>
    <row r="51" spans="1:11" ht="15" customHeight="1" x14ac:dyDescent="0.15">
      <c r="G51" s="101" t="s">
        <v>272</v>
      </c>
      <c r="H51" s="102"/>
      <c r="I51" s="103" t="s">
        <v>113</v>
      </c>
    </row>
    <row r="52" spans="1:11" ht="15" customHeight="1" x14ac:dyDescent="0.15">
      <c r="A52" s="87" t="s">
        <v>114</v>
      </c>
    </row>
    <row r="53" spans="1:11" ht="15" customHeight="1" thickBot="1" x14ac:dyDescent="0.2">
      <c r="A53" s="89" t="s">
        <v>115</v>
      </c>
    </row>
    <row r="54" spans="1:11" ht="15" customHeight="1" thickBot="1" x14ac:dyDescent="0.2">
      <c r="A54" s="104" t="s">
        <v>271</v>
      </c>
      <c r="B54" s="105">
        <v>0</v>
      </c>
      <c r="C54" s="104">
        <v>1E-3</v>
      </c>
      <c r="D54" s="104">
        <v>2E-3</v>
      </c>
      <c r="E54" s="104">
        <v>3.0000000000000001E-3</v>
      </c>
      <c r="F54" s="106">
        <v>4.0000000000000001E-3</v>
      </c>
      <c r="G54" s="107">
        <v>5.0000000000000001E-3</v>
      </c>
      <c r="H54" s="108">
        <v>6.0000000000000001E-3</v>
      </c>
      <c r="I54" s="104">
        <v>7.0000000000000001E-3</v>
      </c>
      <c r="J54" s="104">
        <v>8.0000000000000002E-3</v>
      </c>
      <c r="K54" s="104">
        <v>8.9999999999999993E-3</v>
      </c>
    </row>
    <row r="55" spans="1:11" ht="15" customHeight="1" x14ac:dyDescent="0.15">
      <c r="A55" s="109">
        <v>0.1</v>
      </c>
      <c r="B55" s="99">
        <v>15.862</v>
      </c>
      <c r="C55" s="99">
        <v>16.257000000000001</v>
      </c>
      <c r="D55" s="99">
        <v>16.658000000000001</v>
      </c>
      <c r="E55" s="99">
        <v>17.064</v>
      </c>
      <c r="F55" s="99">
        <v>17.477</v>
      </c>
      <c r="G55" s="110" t="s">
        <v>273</v>
      </c>
      <c r="H55" s="111">
        <v>18.32</v>
      </c>
      <c r="I55" s="112">
        <v>18.75</v>
      </c>
      <c r="J55" s="112">
        <v>19.186</v>
      </c>
      <c r="K55" s="112">
        <v>19.629000000000001</v>
      </c>
    </row>
    <row r="56" spans="1:11" ht="15" customHeight="1" x14ac:dyDescent="0.15">
      <c r="A56" s="109">
        <v>0.11</v>
      </c>
      <c r="B56" s="99">
        <v>20.077000000000002</v>
      </c>
      <c r="C56" s="99">
        <v>20.532</v>
      </c>
      <c r="D56" s="99">
        <v>20.992999999999999</v>
      </c>
      <c r="E56" s="99">
        <v>21.459</v>
      </c>
      <c r="F56" s="99">
        <v>21.933</v>
      </c>
      <c r="G56" s="110" t="s">
        <v>273</v>
      </c>
      <c r="H56" s="86">
        <v>22.896999999999998</v>
      </c>
      <c r="I56" s="112">
        <v>23.388999999999999</v>
      </c>
      <c r="J56" s="112">
        <v>23.887</v>
      </c>
      <c r="K56" s="112">
        <v>24.391999999999999</v>
      </c>
    </row>
    <row r="57" spans="1:11" ht="15" customHeight="1" thickBot="1" x14ac:dyDescent="0.2">
      <c r="A57" s="113">
        <v>0.12</v>
      </c>
      <c r="B57" s="99">
        <v>24.902000000000001</v>
      </c>
      <c r="C57" s="99">
        <v>25.419</v>
      </c>
      <c r="D57" s="99">
        <v>25.943000000000001</v>
      </c>
      <c r="E57" s="99">
        <v>26.472999999999999</v>
      </c>
      <c r="F57" s="99">
        <v>27.009</v>
      </c>
      <c r="G57" s="110" t="s">
        <v>273</v>
      </c>
      <c r="H57" s="86">
        <v>28.102</v>
      </c>
      <c r="I57" s="112">
        <v>28.657</v>
      </c>
      <c r="J57" s="112">
        <v>29.22</v>
      </c>
      <c r="K57" s="112">
        <v>29.789000000000001</v>
      </c>
    </row>
    <row r="58" spans="1:11" ht="15" customHeight="1" thickTop="1" thickBot="1" x14ac:dyDescent="0.2">
      <c r="A58" s="114">
        <v>0.13</v>
      </c>
      <c r="B58" s="85" t="s">
        <v>274</v>
      </c>
      <c r="C58" s="85" t="s">
        <v>274</v>
      </c>
      <c r="D58" s="85" t="s">
        <v>274</v>
      </c>
      <c r="E58" s="85" t="s">
        <v>274</v>
      </c>
      <c r="F58" s="85" t="s">
        <v>274</v>
      </c>
      <c r="G58" s="115">
        <v>33.343000000000004</v>
      </c>
      <c r="H58" s="86">
        <v>33.959000000000003</v>
      </c>
      <c r="I58" s="112">
        <v>34.582000000000001</v>
      </c>
      <c r="J58" s="112">
        <v>35.210999999999999</v>
      </c>
      <c r="K58" s="112">
        <v>35.847999999999999</v>
      </c>
    </row>
    <row r="59" spans="1:11" ht="15" customHeight="1" x14ac:dyDescent="0.15">
      <c r="A59" s="116">
        <v>0.14000000000000001</v>
      </c>
      <c r="B59" s="117">
        <v>36.491</v>
      </c>
      <c r="C59" s="117">
        <v>37.140999999999998</v>
      </c>
      <c r="D59" s="117">
        <v>37.798000000000002</v>
      </c>
      <c r="E59" s="117">
        <v>38.462000000000003</v>
      </c>
      <c r="F59" s="117">
        <v>39.133000000000003</v>
      </c>
      <c r="G59" s="117">
        <v>39.811</v>
      </c>
      <c r="H59" s="112">
        <v>40.496000000000002</v>
      </c>
      <c r="I59" s="112">
        <v>41.188000000000002</v>
      </c>
      <c r="J59" s="112">
        <v>41.887</v>
      </c>
      <c r="K59" s="112">
        <v>42.593000000000004</v>
      </c>
    </row>
    <row r="60" spans="1:11" ht="15" customHeight="1" x14ac:dyDescent="0.15">
      <c r="A60" s="109">
        <v>0.15</v>
      </c>
      <c r="B60" s="112">
        <v>43.305999999999997</v>
      </c>
      <c r="C60" s="112">
        <v>44.027000000000001</v>
      </c>
      <c r="D60" s="112">
        <v>44.755000000000003</v>
      </c>
      <c r="E60" s="112">
        <v>45.488999999999997</v>
      </c>
      <c r="F60" s="112">
        <v>46.231000000000002</v>
      </c>
      <c r="G60" s="112">
        <v>46.981000000000002</v>
      </c>
      <c r="H60" s="112">
        <v>47.737000000000002</v>
      </c>
      <c r="I60" s="112">
        <v>48.500999999999998</v>
      </c>
      <c r="J60" s="112">
        <v>49.271999999999998</v>
      </c>
      <c r="K60" s="112">
        <v>50.051000000000002</v>
      </c>
    </row>
  </sheetData>
  <mergeCells count="3">
    <mergeCell ref="E15:K15"/>
    <mergeCell ref="E4:K4"/>
    <mergeCell ref="I2:K2"/>
  </mergeCells>
  <phoneticPr fontId="24"/>
  <pageMargins left="0.91" right="0.35433070866141736" top="0.65" bottom="0.27559055118110237" header="0.39370078740157483" footer="0.19685039370078741"/>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I42"/>
  <sheetViews>
    <sheetView zoomScaleNormal="100" workbookViewId="0">
      <selection activeCell="T40" sqref="T40"/>
    </sheetView>
  </sheetViews>
  <sheetFormatPr defaultColWidth="3.125" defaultRowHeight="20.100000000000001" customHeight="1" x14ac:dyDescent="0.15"/>
  <cols>
    <col min="1" max="1" width="2.125" style="61" customWidth="1"/>
    <col min="2" max="25" width="3.125" style="61"/>
    <col min="26" max="26" width="3" style="61" customWidth="1"/>
    <col min="27" max="29" width="3.125" style="61"/>
    <col min="30" max="30" width="3.125" style="61" customWidth="1"/>
    <col min="31" max="31" width="1.875" style="61" customWidth="1"/>
    <col min="32" max="16384" width="3.125" style="61"/>
  </cols>
  <sheetData>
    <row r="1" spans="1:35" ht="20.100000000000001" customHeight="1" x14ac:dyDescent="0.15">
      <c r="A1" s="70" t="s">
        <v>285</v>
      </c>
    </row>
    <row r="2" spans="1:35" ht="9.9499999999999993" customHeight="1" x14ac:dyDescent="0.15">
      <c r="D2" s="177"/>
      <c r="E2" s="177"/>
      <c r="F2" s="177"/>
      <c r="G2" s="177"/>
      <c r="H2" s="177"/>
      <c r="I2" s="177"/>
      <c r="J2" s="177"/>
      <c r="K2" s="177"/>
      <c r="L2" s="177"/>
      <c r="W2" s="177"/>
      <c r="X2" s="177"/>
      <c r="Y2" s="177"/>
      <c r="Z2" s="177"/>
      <c r="AA2" s="177"/>
      <c r="AB2" s="177"/>
      <c r="AC2" s="177"/>
      <c r="AD2" s="177"/>
      <c r="AE2" s="177"/>
      <c r="AF2" s="177"/>
      <c r="AG2" s="177"/>
      <c r="AH2" s="177"/>
      <c r="AI2" s="177"/>
    </row>
    <row r="3" spans="1:35" ht="20.100000000000001" customHeight="1" x14ac:dyDescent="0.15">
      <c r="A3" s="417" t="s">
        <v>359</v>
      </c>
      <c r="B3" s="418"/>
      <c r="C3" s="418" t="s">
        <v>360</v>
      </c>
      <c r="D3" s="418"/>
      <c r="E3" s="418" t="s">
        <v>397</v>
      </c>
      <c r="F3" s="239"/>
      <c r="G3" s="418" t="s">
        <v>361</v>
      </c>
      <c r="H3" s="238"/>
      <c r="I3" s="418" t="s">
        <v>362</v>
      </c>
      <c r="J3" s="238"/>
      <c r="K3" s="418" t="s">
        <v>363</v>
      </c>
      <c r="L3" s="72"/>
      <c r="N3" s="624" t="s">
        <v>202</v>
      </c>
      <c r="O3" s="624"/>
      <c r="P3" s="624"/>
      <c r="Q3" s="624"/>
      <c r="R3" s="624"/>
      <c r="S3" s="624"/>
      <c r="T3" s="624"/>
      <c r="U3" s="624"/>
      <c r="V3" s="624"/>
      <c r="W3" s="624"/>
      <c r="X3" s="180"/>
      <c r="Y3" s="180"/>
      <c r="Z3" s="180"/>
    </row>
    <row r="4" spans="1:35" ht="12.95" customHeight="1" x14ac:dyDescent="0.15">
      <c r="A4" s="62"/>
      <c r="B4" s="240"/>
      <c r="C4" s="240"/>
      <c r="D4" s="240"/>
      <c r="E4" s="240"/>
      <c r="F4" s="241"/>
      <c r="G4" s="240"/>
      <c r="H4" s="240"/>
      <c r="I4" s="240"/>
      <c r="J4" s="240"/>
      <c r="K4" s="63"/>
      <c r="L4" s="76"/>
      <c r="N4" s="624"/>
      <c r="O4" s="624"/>
      <c r="P4" s="624"/>
      <c r="Q4" s="624"/>
      <c r="R4" s="624"/>
      <c r="S4" s="624"/>
      <c r="T4" s="624"/>
      <c r="U4" s="624"/>
      <c r="V4" s="624"/>
      <c r="W4" s="624"/>
      <c r="AE4" s="242"/>
      <c r="AF4" s="242"/>
    </row>
    <row r="5" spans="1:35" ht="20.100000000000001" customHeight="1" x14ac:dyDescent="0.15">
      <c r="A5" s="62"/>
      <c r="B5" s="63"/>
      <c r="C5" s="63"/>
      <c r="D5" s="63"/>
      <c r="E5" s="63"/>
      <c r="F5" s="63"/>
      <c r="G5" s="63"/>
      <c r="H5" s="63"/>
      <c r="I5" s="63"/>
      <c r="J5" s="63"/>
      <c r="K5" s="63"/>
      <c r="L5" s="76"/>
      <c r="P5" s="63"/>
      <c r="Q5" s="63"/>
      <c r="R5" s="63"/>
      <c r="S5" s="63"/>
      <c r="T5" s="70"/>
      <c r="U5" s="243"/>
      <c r="V5" s="625"/>
      <c r="W5" s="625"/>
      <c r="X5" s="244"/>
      <c r="Y5" s="627">
        <f>臨時使用願!L5</f>
        <v>45017</v>
      </c>
      <c r="Z5" s="627"/>
      <c r="AA5" s="627"/>
      <c r="AB5" s="627"/>
      <c r="AC5" s="627"/>
      <c r="AD5" s="627"/>
      <c r="AE5" s="242"/>
      <c r="AF5" s="242"/>
      <c r="AG5" s="242"/>
    </row>
    <row r="6" spans="1:35" ht="20.100000000000001" customHeight="1" x14ac:dyDescent="0.15">
      <c r="A6" s="67"/>
      <c r="B6" s="68"/>
      <c r="C6" s="68"/>
      <c r="D6" s="68"/>
      <c r="E6" s="68"/>
      <c r="F6" s="68"/>
      <c r="G6" s="68"/>
      <c r="H6" s="68"/>
      <c r="I6" s="68"/>
      <c r="J6" s="68"/>
      <c r="K6" s="68"/>
      <c r="L6" s="71"/>
      <c r="N6" s="70" t="s">
        <v>203</v>
      </c>
      <c r="P6" s="63"/>
    </row>
    <row r="7" spans="1:35" ht="8.1" customHeight="1" x14ac:dyDescent="0.15">
      <c r="A7" s="69"/>
      <c r="B7" s="69"/>
      <c r="C7" s="69"/>
    </row>
    <row r="8" spans="1:35" ht="20.100000000000001" customHeight="1" x14ac:dyDescent="0.15">
      <c r="B8" s="626" t="s">
        <v>204</v>
      </c>
      <c r="C8" s="626"/>
      <c r="D8" s="626"/>
      <c r="E8" s="626"/>
      <c r="F8" s="626"/>
      <c r="G8" s="626"/>
      <c r="H8" s="626"/>
      <c r="I8" s="626"/>
      <c r="J8" s="626"/>
      <c r="P8" s="623"/>
      <c r="Q8" s="623"/>
      <c r="R8" s="623"/>
      <c r="S8" s="623"/>
      <c r="T8" s="623"/>
      <c r="U8" s="623"/>
      <c r="V8" s="623"/>
      <c r="W8" s="623"/>
      <c r="X8" s="623"/>
      <c r="Y8" s="623"/>
      <c r="Z8" s="623"/>
      <c r="AA8" s="623"/>
      <c r="AB8" s="623"/>
      <c r="AC8" s="623"/>
      <c r="AD8" s="623"/>
    </row>
    <row r="9" spans="1:35" ht="8.1" customHeight="1" x14ac:dyDescent="0.15">
      <c r="A9" s="69"/>
      <c r="B9" s="69"/>
      <c r="C9" s="69"/>
      <c r="P9" s="623"/>
      <c r="Q9" s="623"/>
      <c r="R9" s="623"/>
      <c r="S9" s="623"/>
      <c r="T9" s="623"/>
      <c r="U9" s="623"/>
      <c r="V9" s="623"/>
      <c r="W9" s="623"/>
      <c r="X9" s="623"/>
      <c r="Y9" s="623"/>
      <c r="Z9" s="623"/>
      <c r="AA9" s="623"/>
      <c r="AB9" s="623"/>
      <c r="AC9" s="623"/>
      <c r="AD9" s="623"/>
    </row>
    <row r="10" spans="1:35" ht="20.100000000000001" customHeight="1" x14ac:dyDescent="0.15">
      <c r="B10" s="245" t="s">
        <v>180</v>
      </c>
      <c r="P10" s="623"/>
      <c r="Q10" s="623"/>
      <c r="R10" s="623"/>
      <c r="S10" s="623"/>
      <c r="T10" s="623"/>
      <c r="U10" s="623"/>
      <c r="V10" s="623"/>
      <c r="W10" s="623"/>
      <c r="X10" s="623"/>
      <c r="Y10" s="623"/>
      <c r="Z10" s="623"/>
      <c r="AA10" s="623"/>
      <c r="AB10" s="623"/>
      <c r="AC10" s="623"/>
      <c r="AD10" s="623"/>
    </row>
    <row r="11" spans="1:35" ht="8.1" customHeight="1" x14ac:dyDescent="0.15">
      <c r="A11" s="69"/>
      <c r="B11" s="69"/>
      <c r="C11" s="69"/>
    </row>
    <row r="12" spans="1:35" ht="20.100000000000001" customHeight="1" x14ac:dyDescent="0.15">
      <c r="A12" s="611" t="s">
        <v>74</v>
      </c>
      <c r="B12" s="612"/>
      <c r="C12" s="612"/>
      <c r="D12" s="612"/>
      <c r="E12" s="630"/>
      <c r="F12" s="631"/>
      <c r="G12" s="631"/>
      <c r="H12" s="246" t="s">
        <v>181</v>
      </c>
      <c r="I12" s="618"/>
      <c r="J12" s="618"/>
      <c r="K12" s="632" t="s">
        <v>182</v>
      </c>
      <c r="L12" s="632"/>
      <c r="M12" s="618"/>
      <c r="N12" s="618"/>
      <c r="O12" s="246" t="s">
        <v>183</v>
      </c>
      <c r="P12" s="618"/>
      <c r="Q12" s="618"/>
      <c r="R12" s="618"/>
      <c r="S12" s="247" t="s">
        <v>184</v>
      </c>
      <c r="T12" s="633" t="s">
        <v>185</v>
      </c>
      <c r="U12" s="628"/>
      <c r="V12" s="634"/>
      <c r="W12" s="617" t="s">
        <v>186</v>
      </c>
      <c r="X12" s="617"/>
      <c r="Y12" s="617"/>
      <c r="Z12" s="235"/>
      <c r="AA12" s="628" t="s">
        <v>156</v>
      </c>
      <c r="AB12" s="628"/>
      <c r="AC12" s="235"/>
      <c r="AD12" s="235"/>
      <c r="AE12" s="248"/>
    </row>
    <row r="13" spans="1:35" ht="20.100000000000001" customHeight="1" x14ac:dyDescent="0.15">
      <c r="A13" s="580"/>
      <c r="B13" s="581"/>
      <c r="C13" s="581"/>
      <c r="D13" s="581"/>
      <c r="E13" s="249"/>
      <c r="F13" s="250"/>
      <c r="G13" s="250"/>
      <c r="H13" s="250"/>
      <c r="I13" s="629"/>
      <c r="J13" s="629"/>
      <c r="K13" s="615" t="s">
        <v>187</v>
      </c>
      <c r="L13" s="615"/>
      <c r="M13" s="629"/>
      <c r="N13" s="629"/>
      <c r="O13" s="181"/>
      <c r="P13" s="181"/>
      <c r="Q13" s="181"/>
      <c r="R13" s="181"/>
      <c r="S13" s="250"/>
      <c r="T13" s="584"/>
      <c r="U13" s="560"/>
      <c r="V13" s="635"/>
      <c r="W13" s="63"/>
      <c r="X13" s="181"/>
      <c r="Y13" s="181"/>
      <c r="Z13" s="253" t="s">
        <v>205</v>
      </c>
      <c r="AA13" s="629"/>
      <c r="AB13" s="629"/>
      <c r="AC13" s="629"/>
      <c r="AD13" s="629"/>
      <c r="AE13" s="254" t="s">
        <v>206</v>
      </c>
    </row>
    <row r="14" spans="1:35" ht="20.100000000000001" customHeight="1" x14ac:dyDescent="0.15">
      <c r="A14" s="597" t="s">
        <v>207</v>
      </c>
      <c r="B14" s="598"/>
      <c r="C14" s="598"/>
      <c r="D14" s="598"/>
      <c r="E14" s="620"/>
      <c r="F14" s="621"/>
      <c r="G14" s="621"/>
      <c r="H14" s="255" t="s">
        <v>181</v>
      </c>
      <c r="I14" s="610"/>
      <c r="J14" s="610"/>
      <c r="K14" s="622" t="s">
        <v>182</v>
      </c>
      <c r="L14" s="622"/>
      <c r="M14" s="610"/>
      <c r="N14" s="610"/>
      <c r="O14" s="255" t="s">
        <v>183</v>
      </c>
      <c r="P14" s="610"/>
      <c r="Q14" s="610"/>
      <c r="R14" s="610"/>
      <c r="S14" s="256" t="s">
        <v>184</v>
      </c>
      <c r="T14" s="257"/>
      <c r="U14" s="602" t="s">
        <v>189</v>
      </c>
      <c r="V14" s="602"/>
      <c r="W14" s="603"/>
      <c r="X14" s="603"/>
      <c r="Y14" s="603"/>
      <c r="Z14" s="603"/>
      <c r="AA14" s="603"/>
      <c r="AB14" s="603"/>
      <c r="AC14" s="603"/>
      <c r="AD14" s="603"/>
      <c r="AE14" s="619"/>
    </row>
    <row r="15" spans="1:35" ht="20.100000000000001" customHeight="1" x14ac:dyDescent="0.15">
      <c r="A15" s="580"/>
      <c r="B15" s="581"/>
      <c r="C15" s="581"/>
      <c r="D15" s="581"/>
      <c r="E15" s="259"/>
      <c r="F15" s="181"/>
      <c r="G15" s="181"/>
      <c r="H15" s="251"/>
      <c r="I15" s="616"/>
      <c r="J15" s="616"/>
      <c r="K15" s="615" t="s">
        <v>187</v>
      </c>
      <c r="L15" s="615"/>
      <c r="M15" s="616"/>
      <c r="N15" s="616"/>
      <c r="O15" s="251"/>
      <c r="P15" s="181"/>
      <c r="Q15" s="181"/>
      <c r="R15" s="251"/>
      <c r="S15" s="181"/>
      <c r="T15" s="181"/>
      <c r="U15" s="251"/>
      <c r="V15" s="181"/>
      <c r="W15" s="595"/>
      <c r="X15" s="595"/>
      <c r="Y15" s="595"/>
      <c r="Z15" s="595"/>
      <c r="AA15" s="595"/>
      <c r="AB15" s="595"/>
      <c r="AC15" s="595"/>
      <c r="AD15" s="595"/>
      <c r="AE15" s="596"/>
    </row>
    <row r="16" spans="1:35" ht="20.100000000000001" customHeight="1" x14ac:dyDescent="0.15">
      <c r="A16" s="599"/>
      <c r="B16" s="600"/>
      <c r="C16" s="600"/>
      <c r="D16" s="600"/>
      <c r="E16" s="260"/>
      <c r="F16" s="261"/>
      <c r="G16" s="261"/>
      <c r="H16" s="261"/>
      <c r="I16" s="261"/>
      <c r="J16" s="261"/>
      <c r="K16" s="262"/>
      <c r="L16" s="261"/>
      <c r="M16" s="261"/>
      <c r="N16" s="261"/>
      <c r="O16" s="262"/>
      <c r="P16" s="262"/>
      <c r="Q16" s="262"/>
      <c r="R16" s="263"/>
      <c r="S16" s="261"/>
      <c r="T16" s="261"/>
      <c r="U16" s="613" t="s">
        <v>208</v>
      </c>
      <c r="V16" s="613"/>
      <c r="W16" s="614"/>
      <c r="X16" s="614"/>
      <c r="Y16" s="252" t="s">
        <v>209</v>
      </c>
      <c r="Z16" s="614"/>
      <c r="AA16" s="614"/>
      <c r="AB16" s="252" t="s">
        <v>190</v>
      </c>
      <c r="AC16" s="614"/>
      <c r="AD16" s="614"/>
      <c r="AE16" s="264" t="s">
        <v>210</v>
      </c>
    </row>
    <row r="17" spans="1:35" ht="20.100000000000001" customHeight="1" x14ac:dyDescent="0.15">
      <c r="A17" s="597" t="s">
        <v>191</v>
      </c>
      <c r="B17" s="598"/>
      <c r="C17" s="598"/>
      <c r="D17" s="598"/>
      <c r="E17" s="265"/>
      <c r="F17" s="257"/>
      <c r="G17" s="257"/>
      <c r="H17" s="257"/>
      <c r="I17" s="591" t="s">
        <v>192</v>
      </c>
      <c r="J17" s="591"/>
      <c r="K17" s="591"/>
      <c r="L17" s="591"/>
      <c r="M17" s="257"/>
      <c r="N17" s="593" t="s">
        <v>211</v>
      </c>
      <c r="O17" s="257"/>
      <c r="P17" s="591" t="s">
        <v>193</v>
      </c>
      <c r="Q17" s="591"/>
      <c r="R17" s="591"/>
      <c r="S17" s="591"/>
      <c r="T17" s="257"/>
      <c r="U17" s="593" t="s">
        <v>211</v>
      </c>
      <c r="V17" s="257"/>
      <c r="W17" s="593" t="s">
        <v>194</v>
      </c>
      <c r="X17" s="593"/>
      <c r="Y17" s="593"/>
      <c r="Z17" s="593"/>
      <c r="AA17" s="257"/>
      <c r="AB17" s="257"/>
      <c r="AC17" s="257"/>
      <c r="AD17" s="266"/>
      <c r="AE17" s="267"/>
    </row>
    <row r="18" spans="1:35" ht="20.100000000000001" customHeight="1" x14ac:dyDescent="0.15">
      <c r="A18" s="599"/>
      <c r="B18" s="600"/>
      <c r="C18" s="600"/>
      <c r="D18" s="600"/>
      <c r="E18" s="260"/>
      <c r="F18" s="262"/>
      <c r="G18" s="262"/>
      <c r="H18" s="262"/>
      <c r="I18" s="592"/>
      <c r="J18" s="592"/>
      <c r="K18" s="592"/>
      <c r="L18" s="592"/>
      <c r="M18" s="261"/>
      <c r="N18" s="594"/>
      <c r="O18" s="262"/>
      <c r="P18" s="592"/>
      <c r="Q18" s="592"/>
      <c r="R18" s="592"/>
      <c r="S18" s="592"/>
      <c r="T18" s="262"/>
      <c r="U18" s="594"/>
      <c r="V18" s="262"/>
      <c r="W18" s="594"/>
      <c r="X18" s="594"/>
      <c r="Y18" s="594"/>
      <c r="Z18" s="594"/>
      <c r="AA18" s="262"/>
      <c r="AB18" s="262"/>
      <c r="AC18" s="262"/>
      <c r="AD18" s="261"/>
      <c r="AE18" s="268"/>
    </row>
    <row r="19" spans="1:35" ht="20.100000000000001" customHeight="1" x14ac:dyDescent="0.15">
      <c r="A19" s="597" t="s">
        <v>75</v>
      </c>
      <c r="B19" s="598"/>
      <c r="C19" s="598"/>
      <c r="D19" s="598"/>
      <c r="E19" s="269"/>
      <c r="F19" s="593"/>
      <c r="G19" s="593"/>
      <c r="H19" s="609"/>
      <c r="I19" s="609"/>
      <c r="J19" s="593" t="s">
        <v>62</v>
      </c>
      <c r="K19" s="609"/>
      <c r="L19" s="609"/>
      <c r="M19" s="593" t="s">
        <v>63</v>
      </c>
      <c r="N19" s="609"/>
      <c r="O19" s="609"/>
      <c r="P19" s="593" t="s">
        <v>64</v>
      </c>
      <c r="Q19" s="593" t="s">
        <v>195</v>
      </c>
      <c r="R19" s="593"/>
      <c r="S19" s="593"/>
      <c r="T19" s="593"/>
      <c r="U19" s="593"/>
      <c r="V19" s="609"/>
      <c r="W19" s="609"/>
      <c r="X19" s="593" t="s">
        <v>62</v>
      </c>
      <c r="Y19" s="609"/>
      <c r="Z19" s="609"/>
      <c r="AA19" s="593" t="s">
        <v>63</v>
      </c>
      <c r="AB19" s="609"/>
      <c r="AC19" s="609"/>
      <c r="AD19" s="593" t="s">
        <v>196</v>
      </c>
      <c r="AE19" s="258"/>
    </row>
    <row r="20" spans="1:35" ht="20.100000000000001" customHeight="1" x14ac:dyDescent="0.15">
      <c r="A20" s="599"/>
      <c r="B20" s="600"/>
      <c r="C20" s="600"/>
      <c r="D20" s="600"/>
      <c r="E20" s="260"/>
      <c r="F20" s="594"/>
      <c r="G20" s="594"/>
      <c r="H20" s="567"/>
      <c r="I20" s="567"/>
      <c r="J20" s="594"/>
      <c r="K20" s="567"/>
      <c r="L20" s="567"/>
      <c r="M20" s="594"/>
      <c r="N20" s="567"/>
      <c r="O20" s="567"/>
      <c r="P20" s="594"/>
      <c r="Q20" s="594"/>
      <c r="R20" s="594"/>
      <c r="S20" s="594"/>
      <c r="T20" s="594"/>
      <c r="U20" s="594"/>
      <c r="V20" s="567"/>
      <c r="W20" s="567"/>
      <c r="X20" s="594"/>
      <c r="Y20" s="567"/>
      <c r="Z20" s="567"/>
      <c r="AA20" s="594"/>
      <c r="AB20" s="567"/>
      <c r="AC20" s="567"/>
      <c r="AD20" s="594"/>
      <c r="AE20" s="270"/>
    </row>
    <row r="21" spans="1:35" ht="20.100000000000001" customHeight="1" x14ac:dyDescent="0.15">
      <c r="A21" s="597" t="s">
        <v>76</v>
      </c>
      <c r="B21" s="598"/>
      <c r="C21" s="598"/>
      <c r="D21" s="598"/>
      <c r="E21" s="601"/>
      <c r="F21" s="602"/>
      <c r="G21" s="602"/>
      <c r="H21" s="257"/>
      <c r="I21" s="257"/>
      <c r="J21" s="257"/>
      <c r="K21" s="271"/>
      <c r="L21" s="603"/>
      <c r="M21" s="603"/>
      <c r="N21" s="603"/>
      <c r="O21" s="603"/>
      <c r="P21" s="603"/>
      <c r="Q21" s="603"/>
      <c r="R21" s="603"/>
      <c r="S21" s="257"/>
      <c r="T21" s="257"/>
      <c r="U21" s="257"/>
      <c r="V21" s="271"/>
      <c r="W21" s="271"/>
      <c r="X21" s="271"/>
      <c r="Y21" s="271"/>
      <c r="Z21" s="605"/>
      <c r="AA21" s="605"/>
      <c r="AB21" s="605"/>
      <c r="AC21" s="605"/>
      <c r="AD21" s="607" t="s">
        <v>197</v>
      </c>
      <c r="AE21" s="608"/>
    </row>
    <row r="22" spans="1:35" ht="20.100000000000001" customHeight="1" x14ac:dyDescent="0.15">
      <c r="A22" s="599"/>
      <c r="B22" s="600"/>
      <c r="C22" s="600"/>
      <c r="D22" s="600"/>
      <c r="E22" s="584"/>
      <c r="F22" s="560"/>
      <c r="G22" s="560"/>
      <c r="H22" s="262"/>
      <c r="I22" s="262"/>
      <c r="J22" s="262"/>
      <c r="K22" s="261"/>
      <c r="L22" s="604"/>
      <c r="M22" s="604"/>
      <c r="N22" s="604"/>
      <c r="O22" s="604"/>
      <c r="P22" s="604"/>
      <c r="Q22" s="604"/>
      <c r="R22" s="604"/>
      <c r="S22" s="262"/>
      <c r="T22" s="262"/>
      <c r="U22" s="262"/>
      <c r="V22" s="261"/>
      <c r="W22" s="261"/>
      <c r="X22" s="261"/>
      <c r="Y22" s="261"/>
      <c r="Z22" s="606"/>
      <c r="AA22" s="606"/>
      <c r="AB22" s="606"/>
      <c r="AC22" s="606"/>
      <c r="AD22" s="568"/>
      <c r="AE22" s="569"/>
    </row>
    <row r="23" spans="1:35" ht="39.950000000000003" customHeight="1" x14ac:dyDescent="0.15">
      <c r="A23" s="580" t="s">
        <v>77</v>
      </c>
      <c r="B23" s="581"/>
      <c r="C23" s="581"/>
      <c r="D23" s="581"/>
      <c r="E23" s="584" t="s">
        <v>198</v>
      </c>
      <c r="F23" s="560"/>
      <c r="G23" s="560"/>
      <c r="H23" s="560"/>
      <c r="I23" s="560"/>
      <c r="J23" s="560"/>
      <c r="K23" s="560"/>
      <c r="L23" s="585" t="s">
        <v>212</v>
      </c>
      <c r="M23" s="586"/>
      <c r="N23" s="586"/>
      <c r="O23" s="586"/>
      <c r="P23" s="586"/>
      <c r="Q23" s="586"/>
      <c r="R23" s="587"/>
      <c r="S23" s="588" t="s">
        <v>199</v>
      </c>
      <c r="T23" s="560"/>
      <c r="U23" s="589"/>
      <c r="V23" s="589"/>
      <c r="W23" s="589"/>
      <c r="X23" s="590"/>
      <c r="Y23" s="560" t="s">
        <v>213</v>
      </c>
      <c r="Z23" s="560"/>
      <c r="AA23" s="567"/>
      <c r="AB23" s="567"/>
      <c r="AC23" s="567"/>
      <c r="AD23" s="568" t="s">
        <v>214</v>
      </c>
      <c r="AE23" s="569"/>
      <c r="AF23" s="179"/>
      <c r="AG23" s="178"/>
      <c r="AH23" s="179"/>
    </row>
    <row r="24" spans="1:35" ht="39.950000000000003" customHeight="1" x14ac:dyDescent="0.15">
      <c r="A24" s="582"/>
      <c r="B24" s="583"/>
      <c r="C24" s="583"/>
      <c r="D24" s="583"/>
      <c r="E24" s="570" t="s">
        <v>215</v>
      </c>
      <c r="F24" s="571"/>
      <c r="G24" s="571"/>
      <c r="H24" s="571"/>
      <c r="I24" s="572"/>
      <c r="J24" s="572"/>
      <c r="K24" s="572"/>
      <c r="L24" s="572"/>
      <c r="M24" s="272" t="s">
        <v>216</v>
      </c>
      <c r="N24" s="573"/>
      <c r="O24" s="573"/>
      <c r="P24" s="573"/>
      <c r="Q24" s="573"/>
      <c r="R24" s="574"/>
      <c r="S24" s="575" t="s">
        <v>200</v>
      </c>
      <c r="T24" s="576"/>
      <c r="U24" s="576"/>
      <c r="V24" s="576"/>
      <c r="W24" s="576"/>
      <c r="X24" s="576"/>
      <c r="Y24" s="577"/>
      <c r="Z24" s="577"/>
      <c r="AA24" s="577"/>
      <c r="AB24" s="577"/>
      <c r="AC24" s="577"/>
      <c r="AD24" s="578" t="s">
        <v>197</v>
      </c>
      <c r="AE24" s="579"/>
      <c r="AF24" s="179"/>
      <c r="AG24" s="178"/>
      <c r="AH24" s="179"/>
      <c r="AI24" s="179"/>
    </row>
    <row r="25" spans="1:35" ht="20.100000000000001" customHeight="1" x14ac:dyDescent="0.15">
      <c r="A25" s="70"/>
      <c r="B25" s="70"/>
      <c r="C25" s="70"/>
      <c r="D25" s="70"/>
      <c r="E25" s="70"/>
      <c r="F25" s="70"/>
      <c r="G25" s="70"/>
      <c r="H25" s="70"/>
      <c r="I25" s="70"/>
      <c r="J25" s="70"/>
      <c r="K25" s="70"/>
      <c r="L25" s="70"/>
      <c r="M25" s="70"/>
      <c r="N25" s="70"/>
      <c r="O25" s="70"/>
      <c r="P25" s="70"/>
      <c r="Q25" s="70"/>
      <c r="R25" s="70"/>
      <c r="S25" s="70"/>
      <c r="T25" s="70"/>
      <c r="U25" s="70"/>
      <c r="V25" s="70"/>
      <c r="W25" s="70"/>
      <c r="X25" s="70"/>
      <c r="Y25" s="70"/>
    </row>
    <row r="26" spans="1:35" ht="20.100000000000001" customHeight="1" x14ac:dyDescent="0.15">
      <c r="A26" s="70"/>
      <c r="B26" s="70"/>
      <c r="C26" s="70"/>
      <c r="D26" s="70"/>
      <c r="E26" s="70"/>
      <c r="F26" s="70"/>
      <c r="G26" s="70"/>
      <c r="H26" s="70"/>
      <c r="I26" s="70"/>
      <c r="J26" s="70"/>
      <c r="K26" s="70"/>
      <c r="L26" s="70"/>
      <c r="M26" s="70"/>
      <c r="N26" s="70"/>
      <c r="O26" s="70"/>
      <c r="P26" s="70"/>
      <c r="Q26" s="70"/>
      <c r="R26" s="70"/>
      <c r="S26" s="70"/>
      <c r="T26" s="70"/>
      <c r="U26" s="70"/>
      <c r="V26" s="70"/>
      <c r="W26" s="70"/>
      <c r="X26" s="70"/>
      <c r="Y26" s="70"/>
    </row>
    <row r="29" spans="1:35" ht="20.100000000000001" customHeight="1" x14ac:dyDescent="0.15">
      <c r="B29" s="273" t="s">
        <v>83</v>
      </c>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row>
    <row r="30" spans="1:35" ht="12" customHeight="1" x14ac:dyDescent="0.15">
      <c r="A30" s="176"/>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row>
    <row r="31" spans="1:35" ht="24" customHeight="1" x14ac:dyDescent="0.15">
      <c r="A31" s="64"/>
      <c r="B31" s="65"/>
      <c r="C31" s="65"/>
      <c r="D31" s="65"/>
      <c r="E31" s="558" t="s">
        <v>78</v>
      </c>
      <c r="F31" s="558"/>
      <c r="G31" s="558"/>
      <c r="H31" s="558"/>
      <c r="I31" s="558"/>
      <c r="J31" s="558"/>
      <c r="K31" s="558"/>
      <c r="L31" s="558"/>
      <c r="M31" s="558"/>
      <c r="N31" s="558"/>
      <c r="O31" s="558" t="s">
        <v>84</v>
      </c>
      <c r="P31" s="558"/>
      <c r="Q31" s="558"/>
      <c r="R31" s="558"/>
      <c r="S31" s="558"/>
      <c r="T31" s="558"/>
      <c r="U31" s="558"/>
      <c r="V31" s="558"/>
      <c r="W31" s="558"/>
      <c r="X31" s="559"/>
      <c r="Y31" s="561" t="s">
        <v>79</v>
      </c>
      <c r="Z31" s="562"/>
      <c r="AA31" s="562"/>
      <c r="AB31" s="562"/>
      <c r="AC31" s="562"/>
      <c r="AD31" s="562"/>
      <c r="AE31" s="563"/>
    </row>
    <row r="32" spans="1:35" ht="24" customHeight="1" x14ac:dyDescent="0.15">
      <c r="A32" s="67"/>
      <c r="B32" s="68"/>
      <c r="C32" s="68"/>
      <c r="D32" s="68"/>
      <c r="E32" s="556" t="s">
        <v>217</v>
      </c>
      <c r="F32" s="556"/>
      <c r="G32" s="556"/>
      <c r="H32" s="557"/>
      <c r="I32" s="556" t="s">
        <v>218</v>
      </c>
      <c r="J32" s="556"/>
      <c r="K32" s="556"/>
      <c r="L32" s="556"/>
      <c r="M32" s="556"/>
      <c r="N32" s="556"/>
      <c r="O32" s="556" t="s">
        <v>217</v>
      </c>
      <c r="P32" s="556"/>
      <c r="Q32" s="556"/>
      <c r="R32" s="557"/>
      <c r="S32" s="556" t="s">
        <v>218</v>
      </c>
      <c r="T32" s="556"/>
      <c r="U32" s="556"/>
      <c r="V32" s="556"/>
      <c r="W32" s="556"/>
      <c r="X32" s="557"/>
      <c r="Y32" s="564"/>
      <c r="Z32" s="565"/>
      <c r="AA32" s="565"/>
      <c r="AB32" s="565"/>
      <c r="AC32" s="565"/>
      <c r="AD32" s="565"/>
      <c r="AE32" s="566"/>
    </row>
    <row r="33" spans="1:31" ht="24" customHeight="1" x14ac:dyDescent="0.15">
      <c r="A33" s="538" t="s">
        <v>219</v>
      </c>
      <c r="B33" s="539"/>
      <c r="C33" s="539"/>
      <c r="D33" s="540"/>
      <c r="E33" s="544"/>
      <c r="F33" s="544"/>
      <c r="G33" s="545"/>
      <c r="H33" s="274" t="s">
        <v>80</v>
      </c>
      <c r="I33" s="548"/>
      <c r="J33" s="549"/>
      <c r="K33" s="549"/>
      <c r="L33" s="549"/>
      <c r="M33" s="549"/>
      <c r="N33" s="549"/>
      <c r="O33" s="544"/>
      <c r="P33" s="544"/>
      <c r="Q33" s="545"/>
      <c r="R33" s="275" t="s">
        <v>80</v>
      </c>
      <c r="S33" s="548"/>
      <c r="T33" s="549"/>
      <c r="U33" s="549"/>
      <c r="V33" s="549"/>
      <c r="W33" s="549"/>
      <c r="X33" s="550"/>
      <c r="Y33" s="276"/>
      <c r="Z33" s="63"/>
      <c r="AA33" s="63"/>
      <c r="AB33" s="63"/>
      <c r="AC33" s="63"/>
      <c r="AD33" s="63"/>
      <c r="AE33" s="76"/>
    </row>
    <row r="34" spans="1:31" ht="24" customHeight="1" x14ac:dyDescent="0.15">
      <c r="A34" s="541"/>
      <c r="B34" s="542"/>
      <c r="C34" s="542"/>
      <c r="D34" s="543"/>
      <c r="E34" s="546"/>
      <c r="F34" s="546"/>
      <c r="G34" s="547"/>
      <c r="H34" s="277"/>
      <c r="I34" s="551" t="s">
        <v>82</v>
      </c>
      <c r="J34" s="552"/>
      <c r="K34" s="553" t="str">
        <f>IF(I33="","",TRUNC(I33*0.08,0))</f>
        <v/>
      </c>
      <c r="L34" s="554"/>
      <c r="M34" s="554"/>
      <c r="N34" s="554"/>
      <c r="O34" s="546"/>
      <c r="P34" s="546"/>
      <c r="Q34" s="547"/>
      <c r="R34" s="277"/>
      <c r="S34" s="551" t="s">
        <v>82</v>
      </c>
      <c r="T34" s="552"/>
      <c r="U34" s="553" t="str">
        <f>IF(S33="","",TRUNC(S33*0.08,0))</f>
        <v/>
      </c>
      <c r="V34" s="554"/>
      <c r="W34" s="554"/>
      <c r="X34" s="555"/>
      <c r="Y34" s="527" t="str">
        <f>IF(AND(I33="",S33=""),"",SUM(I33,K34,S33,U34))</f>
        <v/>
      </c>
      <c r="Z34" s="528"/>
      <c r="AA34" s="528"/>
      <c r="AB34" s="528"/>
      <c r="AC34" s="528"/>
      <c r="AD34" s="529" t="s">
        <v>81</v>
      </c>
      <c r="AE34" s="530"/>
    </row>
    <row r="35" spans="1:31" ht="20.100000000000001" customHeight="1" x14ac:dyDescent="0.15">
      <c r="A35" s="66"/>
      <c r="B35" s="66"/>
      <c r="C35" s="66"/>
    </row>
    <row r="36" spans="1:31" ht="21.95" customHeight="1" x14ac:dyDescent="0.15">
      <c r="A36" s="236" t="s">
        <v>220</v>
      </c>
      <c r="B36" s="237"/>
      <c r="C36" s="237"/>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72"/>
    </row>
    <row r="37" spans="1:31" ht="21.95" customHeight="1" x14ac:dyDescent="0.15">
      <c r="A37" s="75"/>
      <c r="B37" s="175"/>
      <c r="C37" s="175"/>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76"/>
    </row>
    <row r="38" spans="1:31" ht="21.95" customHeight="1" x14ac:dyDescent="0.15">
      <c r="A38" s="75"/>
      <c r="B38" s="175"/>
      <c r="C38" s="175"/>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76"/>
    </row>
    <row r="39" spans="1:31" ht="21.95" customHeight="1" x14ac:dyDescent="0.15">
      <c r="A39" s="73"/>
      <c r="B39" s="74"/>
      <c r="C39" s="74"/>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71"/>
    </row>
    <row r="40" spans="1:31" ht="20.100000000000001" customHeight="1" x14ac:dyDescent="0.15">
      <c r="A40" s="77"/>
      <c r="B40" s="77"/>
      <c r="C40" s="77"/>
      <c r="D40" s="65"/>
    </row>
    <row r="41" spans="1:31" ht="20.100000000000001" customHeight="1" x14ac:dyDescent="0.15">
      <c r="C41" s="531" t="s">
        <v>221</v>
      </c>
      <c r="D41" s="531"/>
      <c r="E41" s="531"/>
      <c r="F41" s="531"/>
      <c r="G41" s="531"/>
      <c r="H41" s="531"/>
      <c r="I41" s="531"/>
      <c r="J41" s="531"/>
      <c r="K41" s="240"/>
      <c r="L41" s="182"/>
      <c r="X41" s="532" t="s">
        <v>201</v>
      </c>
      <c r="Y41" s="533"/>
      <c r="Z41" s="533"/>
      <c r="AA41" s="533"/>
      <c r="AB41" s="533"/>
      <c r="AC41" s="533"/>
      <c r="AD41" s="533"/>
      <c r="AE41" s="534"/>
    </row>
    <row r="42" spans="1:31" ht="20.100000000000001" customHeight="1" x14ac:dyDescent="0.15">
      <c r="A42" s="175"/>
      <c r="B42" s="175"/>
      <c r="C42" s="175"/>
      <c r="X42" s="535"/>
      <c r="Y42" s="536"/>
      <c r="Z42" s="536"/>
      <c r="AA42" s="536"/>
      <c r="AB42" s="536"/>
      <c r="AC42" s="536"/>
      <c r="AD42" s="536"/>
      <c r="AE42" s="537"/>
    </row>
  </sheetData>
  <mergeCells count="96">
    <mergeCell ref="AA12:AB12"/>
    <mergeCell ref="I13:J13"/>
    <mergeCell ref="E12:G12"/>
    <mergeCell ref="K12:L12"/>
    <mergeCell ref="M12:N12"/>
    <mergeCell ref="P12:R12"/>
    <mergeCell ref="T12:V13"/>
    <mergeCell ref="K13:L13"/>
    <mergeCell ref="M13:N13"/>
    <mergeCell ref="AA13:AD13"/>
    <mergeCell ref="P9:AD10"/>
    <mergeCell ref="N3:W4"/>
    <mergeCell ref="V5:W5"/>
    <mergeCell ref="B8:J8"/>
    <mergeCell ref="P8:AD8"/>
    <mergeCell ref="Y5:AD5"/>
    <mergeCell ref="A14:D16"/>
    <mergeCell ref="E14:G14"/>
    <mergeCell ref="K14:L14"/>
    <mergeCell ref="M14:N14"/>
    <mergeCell ref="P14:R14"/>
    <mergeCell ref="I15:J15"/>
    <mergeCell ref="N17:N18"/>
    <mergeCell ref="A17:D18"/>
    <mergeCell ref="I17:L18"/>
    <mergeCell ref="A19:D20"/>
    <mergeCell ref="F19:G20"/>
    <mergeCell ref="H19:I20"/>
    <mergeCell ref="J19:J20"/>
    <mergeCell ref="K19:L20"/>
    <mergeCell ref="I14:J14"/>
    <mergeCell ref="A12:D13"/>
    <mergeCell ref="M19:M20"/>
    <mergeCell ref="U16:V16"/>
    <mergeCell ref="W16:X16"/>
    <mergeCell ref="K15:L15"/>
    <mergeCell ref="M15:N15"/>
    <mergeCell ref="W12:Y12"/>
    <mergeCell ref="I12:J12"/>
    <mergeCell ref="U14:V14"/>
    <mergeCell ref="W14:AE14"/>
    <mergeCell ref="AC16:AD16"/>
    <mergeCell ref="P19:P20"/>
    <mergeCell ref="Q19:S20"/>
    <mergeCell ref="T19:U20"/>
    <mergeCell ref="V19:W20"/>
    <mergeCell ref="P17:S18"/>
    <mergeCell ref="U17:U18"/>
    <mergeCell ref="W17:Z18"/>
    <mergeCell ref="W15:AE15"/>
    <mergeCell ref="A21:D22"/>
    <mergeCell ref="E21:G22"/>
    <mergeCell ref="L21:R22"/>
    <mergeCell ref="Z21:AC22"/>
    <mergeCell ref="AD21:AE22"/>
    <mergeCell ref="X19:X20"/>
    <mergeCell ref="Y19:Z20"/>
    <mergeCell ref="AA19:AA20"/>
    <mergeCell ref="AB19:AC20"/>
    <mergeCell ref="AD19:AD20"/>
    <mergeCell ref="Z16:AA16"/>
    <mergeCell ref="N19:O20"/>
    <mergeCell ref="A23:D24"/>
    <mergeCell ref="E23:K23"/>
    <mergeCell ref="L23:R23"/>
    <mergeCell ref="S23:T23"/>
    <mergeCell ref="U23:X23"/>
    <mergeCell ref="O32:R32"/>
    <mergeCell ref="S32:X32"/>
    <mergeCell ref="E31:N31"/>
    <mergeCell ref="O31:X31"/>
    <mergeCell ref="Y23:Z23"/>
    <mergeCell ref="Y31:AE32"/>
    <mergeCell ref="E32:H32"/>
    <mergeCell ref="I32:N32"/>
    <mergeCell ref="AA23:AC23"/>
    <mergeCell ref="AD23:AE23"/>
    <mergeCell ref="E24:H24"/>
    <mergeCell ref="I24:L24"/>
    <mergeCell ref="N24:R24"/>
    <mergeCell ref="S24:X24"/>
    <mergeCell ref="Y24:AC24"/>
    <mergeCell ref="AD24:AE24"/>
    <mergeCell ref="Y34:AC34"/>
    <mergeCell ref="AD34:AE34"/>
    <mergeCell ref="C41:J41"/>
    <mergeCell ref="X41:AE42"/>
    <mergeCell ref="A33:D34"/>
    <mergeCell ref="E33:G34"/>
    <mergeCell ref="I33:N33"/>
    <mergeCell ref="O33:Q34"/>
    <mergeCell ref="S33:X33"/>
    <mergeCell ref="I34:J34"/>
    <mergeCell ref="K34:N34"/>
    <mergeCell ref="S34:T34"/>
    <mergeCell ref="U34:X34"/>
  </mergeCells>
  <phoneticPr fontId="2"/>
  <pageMargins left="0.75" right="0.23" top="0.82" bottom="0.44" header="0.51200000000000001" footer="0.37"/>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M42"/>
  <sheetViews>
    <sheetView workbookViewId="0">
      <selection activeCell="Q14" sqref="Q14"/>
    </sheetView>
  </sheetViews>
  <sheetFormatPr defaultRowHeight="13.5" x14ac:dyDescent="0.15"/>
  <cols>
    <col min="1" max="2" width="9" style="142"/>
    <col min="3" max="13" width="6.625" style="142" customWidth="1"/>
    <col min="14" max="16384" width="9" style="142"/>
  </cols>
  <sheetData>
    <row r="1" spans="1:13" ht="20.100000000000001" customHeight="1" x14ac:dyDescent="0.15">
      <c r="A1" s="4" t="s">
        <v>91</v>
      </c>
      <c r="B1" s="2"/>
      <c r="C1" s="2"/>
      <c r="D1" s="2"/>
      <c r="E1" s="2"/>
      <c r="F1" s="2"/>
      <c r="G1" s="2"/>
      <c r="H1" s="2"/>
      <c r="I1" s="2"/>
      <c r="J1" s="2"/>
      <c r="K1" s="2"/>
      <c r="L1" s="2"/>
      <c r="M1" s="2"/>
    </row>
    <row r="2" spans="1:13" ht="20.100000000000001" customHeight="1" x14ac:dyDescent="0.15">
      <c r="A2" s="1"/>
      <c r="B2" s="1"/>
      <c r="C2" s="1"/>
      <c r="D2" s="1"/>
      <c r="E2" s="1"/>
      <c r="F2" s="1"/>
      <c r="G2" s="1"/>
      <c r="H2" s="1"/>
      <c r="I2" s="1"/>
    </row>
    <row r="3" spans="1:13" ht="20.100000000000001" customHeight="1" x14ac:dyDescent="0.15">
      <c r="A3" s="655" t="s">
        <v>143</v>
      </c>
      <c r="B3" s="655"/>
      <c r="C3" s="655"/>
      <c r="D3" s="655"/>
      <c r="E3" s="655"/>
      <c r="F3" s="655"/>
      <c r="G3" s="655"/>
      <c r="H3" s="655"/>
      <c r="I3" s="655"/>
      <c r="J3" s="655"/>
      <c r="K3" s="655"/>
      <c r="L3" s="655"/>
      <c r="M3" s="655"/>
    </row>
    <row r="4" spans="1:13" ht="20.100000000000001" customHeight="1" x14ac:dyDescent="0.15">
      <c r="A4" s="1"/>
      <c r="B4" s="1"/>
      <c r="C4" s="1"/>
      <c r="D4" s="1"/>
      <c r="E4" s="1"/>
      <c r="F4" s="1"/>
      <c r="G4" s="1"/>
      <c r="H4" s="1"/>
      <c r="I4" s="1"/>
      <c r="J4" s="654"/>
      <c r="K4" s="654"/>
      <c r="L4" s="654"/>
      <c r="M4" s="654"/>
    </row>
    <row r="5" spans="1:13" ht="20.100000000000001" customHeight="1" x14ac:dyDescent="0.15">
      <c r="J5" s="652" t="s">
        <v>405</v>
      </c>
      <c r="K5" s="652"/>
      <c r="L5" s="652"/>
      <c r="M5" s="652"/>
    </row>
    <row r="6" spans="1:13" ht="20.100000000000001" customHeight="1" x14ac:dyDescent="0.15">
      <c r="A6" s="448" t="str">
        <f>臨時使用願!I10</f>
        <v>苫小牧市〇町〇丁目〇番〇号</v>
      </c>
      <c r="B6" s="1"/>
      <c r="C6" s="1"/>
      <c r="D6" s="1"/>
      <c r="E6" s="1"/>
      <c r="F6" s="1"/>
      <c r="G6" s="1"/>
      <c r="H6" s="1"/>
      <c r="I6" s="1"/>
      <c r="J6" s="653" t="s">
        <v>381</v>
      </c>
      <c r="K6" s="653"/>
      <c r="L6" s="653"/>
      <c r="M6" s="653"/>
    </row>
    <row r="7" spans="1:13" ht="20.100000000000001" customHeight="1" x14ac:dyDescent="0.15">
      <c r="A7" s="1" t="str">
        <f>臨時使用願!I12</f>
        <v>〇〇株式会社</v>
      </c>
      <c r="B7" s="1"/>
      <c r="C7" s="1"/>
      <c r="D7" s="1"/>
      <c r="E7" s="1"/>
      <c r="F7" s="1"/>
      <c r="G7" s="1"/>
      <c r="H7" s="1"/>
      <c r="I7" s="1"/>
    </row>
    <row r="8" spans="1:13" ht="20.100000000000001" customHeight="1" x14ac:dyDescent="0.15">
      <c r="A8" s="4" t="str">
        <f>臨時使用願!I13</f>
        <v>代表取締役　○○○○</v>
      </c>
      <c r="B8" s="4"/>
      <c r="C8" s="171"/>
      <c r="D8" s="171"/>
      <c r="F8" s="4" t="s">
        <v>157</v>
      </c>
      <c r="G8" s="4"/>
      <c r="H8" s="1"/>
      <c r="I8" s="1"/>
    </row>
    <row r="9" spans="1:13" ht="20.100000000000001" customHeight="1" x14ac:dyDescent="0.15">
      <c r="B9" s="4"/>
      <c r="C9" s="171"/>
      <c r="D9" s="171"/>
      <c r="E9" s="171"/>
      <c r="F9" s="1"/>
      <c r="G9" s="1"/>
      <c r="H9" s="1"/>
      <c r="I9" s="1"/>
      <c r="J9" s="1"/>
      <c r="K9" s="1"/>
      <c r="L9" s="1"/>
      <c r="M9" s="1"/>
    </row>
    <row r="10" spans="1:13" ht="20.100000000000001" customHeight="1" x14ac:dyDescent="0.15">
      <c r="A10" s="1"/>
      <c r="B10" s="1"/>
      <c r="C10" s="1"/>
      <c r="D10" s="1"/>
      <c r="E10" s="1" t="s">
        <v>222</v>
      </c>
      <c r="F10" s="1"/>
      <c r="G10" s="1"/>
      <c r="H10" s="1" t="s">
        <v>0</v>
      </c>
      <c r="J10" s="1"/>
      <c r="K10" s="1"/>
      <c r="L10" s="1"/>
      <c r="M10" s="1"/>
    </row>
    <row r="11" spans="1:13" ht="20.100000000000001" customHeight="1" x14ac:dyDescent="0.15">
      <c r="A11" s="1"/>
      <c r="B11" s="1"/>
      <c r="C11" s="1"/>
      <c r="D11" s="1"/>
      <c r="E11" s="1"/>
      <c r="F11" s="1"/>
      <c r="G11" s="1"/>
      <c r="H11" s="1" t="s">
        <v>414</v>
      </c>
      <c r="J11" s="1"/>
      <c r="K11" s="1"/>
      <c r="L11" s="1"/>
      <c r="M11" s="1"/>
    </row>
    <row r="12" spans="1:13" ht="20.100000000000001" customHeight="1" x14ac:dyDescent="0.15">
      <c r="A12" s="1"/>
      <c r="B12" s="1"/>
      <c r="C12" s="1"/>
      <c r="D12" s="1"/>
      <c r="E12" s="1"/>
      <c r="F12" s="1"/>
      <c r="G12" s="1"/>
      <c r="H12" s="228" t="s">
        <v>406</v>
      </c>
      <c r="I12" s="1"/>
      <c r="J12" s="1"/>
      <c r="K12" s="1"/>
      <c r="L12" s="1"/>
      <c r="M12" s="1"/>
    </row>
    <row r="13" spans="1:13" ht="20.100000000000001" customHeight="1" x14ac:dyDescent="0.15">
      <c r="A13" s="1"/>
      <c r="B13" s="1"/>
      <c r="C13" s="1"/>
      <c r="D13" s="1"/>
      <c r="E13" s="1"/>
      <c r="F13" s="1"/>
      <c r="G13" s="1"/>
      <c r="H13" s="1"/>
      <c r="I13" s="1"/>
      <c r="J13" s="1"/>
      <c r="K13" s="1"/>
      <c r="L13" s="1"/>
      <c r="M13" s="1"/>
    </row>
    <row r="14" spans="1:13" ht="20.100000000000001" customHeight="1" x14ac:dyDescent="0.15">
      <c r="A14" s="656">
        <f>臨時使用願!L5</f>
        <v>45017</v>
      </c>
      <c r="B14" s="656"/>
      <c r="C14" s="1" t="s">
        <v>349</v>
      </c>
      <c r="E14" s="1"/>
      <c r="F14" s="1"/>
      <c r="G14" s="1"/>
      <c r="H14" s="1"/>
      <c r="I14" s="1"/>
      <c r="J14" s="1"/>
      <c r="K14" s="1"/>
      <c r="L14" s="1"/>
      <c r="M14" s="1"/>
    </row>
    <row r="15" spans="1:13" ht="20.100000000000001" customHeight="1" x14ac:dyDescent="0.15">
      <c r="A15" s="1" t="s">
        <v>350</v>
      </c>
      <c r="B15" s="1"/>
      <c r="C15" s="1"/>
      <c r="D15" s="1"/>
      <c r="E15" s="1"/>
      <c r="F15" s="1"/>
      <c r="G15" s="1"/>
      <c r="H15" s="1"/>
      <c r="I15" s="1"/>
      <c r="J15" s="1"/>
      <c r="K15" s="1"/>
      <c r="L15" s="1"/>
      <c r="M15" s="1"/>
    </row>
    <row r="16" spans="1:13" ht="20.100000000000001" customHeight="1" x14ac:dyDescent="0.15">
      <c r="A16" s="1"/>
      <c r="B16" s="1"/>
      <c r="C16" s="1"/>
      <c r="D16" s="1"/>
      <c r="E16" s="1"/>
      <c r="F16" s="1"/>
      <c r="G16" s="1"/>
      <c r="H16" s="1"/>
      <c r="I16" s="1"/>
      <c r="J16" s="1"/>
      <c r="K16" s="1"/>
      <c r="L16" s="1"/>
      <c r="M16" s="1"/>
    </row>
    <row r="17" spans="1:13" ht="20.100000000000001" customHeight="1" x14ac:dyDescent="0.15">
      <c r="A17" s="637" t="s">
        <v>8</v>
      </c>
      <c r="B17" s="637"/>
      <c r="C17" s="638" t="str">
        <f>臨時使用願!E20</f>
        <v>○○工事に伴う地下水排水のため</v>
      </c>
      <c r="D17" s="639"/>
      <c r="E17" s="639"/>
      <c r="F17" s="639"/>
      <c r="G17" s="639"/>
      <c r="H17" s="639"/>
      <c r="I17" s="639"/>
      <c r="J17" s="639"/>
      <c r="K17" s="639"/>
      <c r="L17" s="639"/>
      <c r="M17" s="640"/>
    </row>
    <row r="18" spans="1:13" ht="20.100000000000001" customHeight="1" x14ac:dyDescent="0.15">
      <c r="A18" s="641" t="s">
        <v>15</v>
      </c>
      <c r="B18" s="642"/>
      <c r="C18" s="644" t="str">
        <f>臨時使用願!E21</f>
        <v>○○株式会社</v>
      </c>
      <c r="D18" s="645"/>
      <c r="E18" s="645"/>
      <c r="F18" s="645"/>
      <c r="G18" s="645"/>
      <c r="H18" s="645"/>
      <c r="I18" s="645"/>
      <c r="J18" s="645"/>
      <c r="K18" s="645"/>
      <c r="L18" s="645"/>
      <c r="M18" s="646"/>
    </row>
    <row r="19" spans="1:13" ht="20.100000000000001" customHeight="1" x14ac:dyDescent="0.15">
      <c r="A19" s="643"/>
      <c r="B19" s="517"/>
      <c r="C19" s="513" t="s">
        <v>125</v>
      </c>
      <c r="D19" s="514"/>
      <c r="E19" s="515" t="str">
        <f>臨時使用願!H22</f>
        <v>○○○○</v>
      </c>
      <c r="F19" s="515"/>
      <c r="G19" s="515"/>
      <c r="H19" s="515"/>
      <c r="I19" s="15" t="s">
        <v>223</v>
      </c>
      <c r="J19" s="515" t="str">
        <f>臨時使用願!M22</f>
        <v>000-0000-0000</v>
      </c>
      <c r="K19" s="515"/>
      <c r="L19" s="515"/>
      <c r="M19" s="651"/>
    </row>
    <row r="20" spans="1:13" ht="20.100000000000001" customHeight="1" x14ac:dyDescent="0.15">
      <c r="A20" s="637" t="s">
        <v>16</v>
      </c>
      <c r="B20" s="637"/>
      <c r="C20" s="648" t="str">
        <f>臨時使用願!E23</f>
        <v>　苫小牧市〇町〇丁目〇番地先</v>
      </c>
      <c r="D20" s="649"/>
      <c r="E20" s="649"/>
      <c r="F20" s="649"/>
      <c r="G20" s="649"/>
      <c r="H20" s="649"/>
      <c r="I20" s="649"/>
      <c r="J20" s="649"/>
      <c r="K20" s="649"/>
      <c r="L20" s="649"/>
      <c r="M20" s="650"/>
    </row>
    <row r="21" spans="1:13" ht="20.100000000000001" customHeight="1" x14ac:dyDescent="0.15">
      <c r="A21" s="641" t="s">
        <v>10</v>
      </c>
      <c r="B21" s="642"/>
      <c r="C21" s="486">
        <f>臨時使用願!E24</f>
        <v>45047</v>
      </c>
      <c r="D21" s="486"/>
      <c r="E21" s="486"/>
      <c r="F21" s="486"/>
      <c r="G21" s="486"/>
      <c r="H21" s="486"/>
      <c r="I21" s="388" t="s">
        <v>353</v>
      </c>
      <c r="J21" s="389"/>
      <c r="K21" s="34"/>
      <c r="L21" s="383"/>
      <c r="M21" s="384"/>
    </row>
    <row r="22" spans="1:13" ht="20.100000000000001" customHeight="1" x14ac:dyDescent="0.15">
      <c r="A22" s="643"/>
      <c r="B22" s="517"/>
      <c r="C22" s="487">
        <f>臨時使用願!E25</f>
        <v>45076</v>
      </c>
      <c r="D22" s="487"/>
      <c r="E22" s="487"/>
      <c r="F22" s="487"/>
      <c r="G22" s="487"/>
      <c r="H22" s="487"/>
      <c r="I22" s="380" t="s">
        <v>354</v>
      </c>
      <c r="J22" s="381" t="s">
        <v>355</v>
      </c>
      <c r="K22" s="400">
        <f>C22-C21+1</f>
        <v>30</v>
      </c>
      <c r="L22" s="385" t="s">
        <v>126</v>
      </c>
      <c r="M22" s="387"/>
    </row>
    <row r="23" spans="1:13" ht="20.100000000000001" customHeight="1" x14ac:dyDescent="0.15">
      <c r="A23" s="637" t="s">
        <v>11</v>
      </c>
      <c r="B23" s="637"/>
      <c r="C23" s="48"/>
      <c r="D23" s="36"/>
      <c r="E23" s="647">
        <f>'料金算出書(予定)'!G16</f>
        <v>100</v>
      </c>
      <c r="F23" s="647"/>
      <c r="G23" s="125" t="s">
        <v>225</v>
      </c>
      <c r="H23" s="125"/>
      <c r="I23" s="636">
        <f>臨時使用願!L28</f>
        <v>5</v>
      </c>
      <c r="J23" s="636"/>
      <c r="K23" s="36" t="s">
        <v>226</v>
      </c>
      <c r="L23" s="36"/>
      <c r="M23" s="144"/>
    </row>
    <row r="24" spans="1:13" ht="20.100000000000001" customHeight="1" x14ac:dyDescent="0.15">
      <c r="A24" s="1"/>
      <c r="B24" s="1"/>
      <c r="C24" s="1"/>
      <c r="D24" s="1"/>
      <c r="E24" s="1"/>
      <c r="F24" s="1"/>
      <c r="G24" s="1"/>
      <c r="H24" s="1"/>
      <c r="I24" s="1"/>
      <c r="J24" s="1"/>
      <c r="K24" s="1"/>
      <c r="L24" s="1"/>
      <c r="M24" s="1"/>
    </row>
    <row r="25" spans="1:13" ht="20.100000000000001" customHeight="1" x14ac:dyDescent="0.15">
      <c r="A25" s="1" t="s">
        <v>12</v>
      </c>
      <c r="B25" s="1"/>
      <c r="C25" s="1"/>
      <c r="D25" s="1"/>
      <c r="E25" s="1"/>
      <c r="F25" s="1"/>
      <c r="G25" s="1"/>
      <c r="H25" s="1"/>
      <c r="I25" s="1"/>
      <c r="J25" s="1"/>
      <c r="K25" s="1"/>
      <c r="L25" s="1"/>
      <c r="M25" s="1"/>
    </row>
    <row r="26" spans="1:13" ht="20.100000000000001" customHeight="1" x14ac:dyDescent="0.15">
      <c r="A26" s="142" t="s">
        <v>331</v>
      </c>
      <c r="B26" s="1"/>
      <c r="C26" s="1"/>
      <c r="D26" s="1"/>
      <c r="E26" s="1"/>
      <c r="F26" s="1"/>
      <c r="G26" s="1"/>
      <c r="H26" s="1"/>
      <c r="I26" s="1"/>
      <c r="J26" s="1"/>
      <c r="K26" s="1"/>
      <c r="L26" s="1"/>
      <c r="M26" s="1"/>
    </row>
    <row r="27" spans="1:13" ht="20.100000000000001" customHeight="1" x14ac:dyDescent="0.15">
      <c r="A27" s="142" t="s">
        <v>139</v>
      </c>
      <c r="B27" s="1"/>
      <c r="C27" s="1"/>
      <c r="D27" s="1"/>
      <c r="E27" s="1"/>
      <c r="F27" s="1"/>
      <c r="G27" s="1"/>
      <c r="H27" s="1"/>
      <c r="I27" s="1"/>
      <c r="J27" s="1"/>
      <c r="K27" s="1"/>
      <c r="L27" s="1"/>
      <c r="M27" s="1"/>
    </row>
    <row r="28" spans="1:13" ht="20.100000000000001" customHeight="1" x14ac:dyDescent="0.15">
      <c r="A28" s="142" t="s">
        <v>227</v>
      </c>
      <c r="B28" s="1"/>
      <c r="C28" s="1"/>
      <c r="D28" s="1"/>
      <c r="E28" s="1"/>
      <c r="F28" s="1"/>
      <c r="G28" s="1"/>
      <c r="H28" s="1"/>
      <c r="I28" s="1"/>
      <c r="J28" s="1"/>
      <c r="K28" s="1"/>
      <c r="L28" s="1"/>
      <c r="M28" s="1"/>
    </row>
    <row r="29" spans="1:13" ht="20.100000000000001" customHeight="1" x14ac:dyDescent="0.15">
      <c r="A29" s="142" t="s">
        <v>13</v>
      </c>
      <c r="B29" s="1"/>
      <c r="C29" s="1"/>
      <c r="D29" s="1"/>
      <c r="E29" s="1"/>
      <c r="F29" s="1"/>
      <c r="G29" s="1"/>
      <c r="H29" s="1"/>
      <c r="I29" s="1"/>
      <c r="J29" s="1"/>
      <c r="K29" s="1"/>
      <c r="L29" s="1"/>
      <c r="M29" s="1"/>
    </row>
    <row r="30" spans="1:13" ht="20.100000000000001" customHeight="1" x14ac:dyDescent="0.15">
      <c r="A30" s="142" t="s">
        <v>14</v>
      </c>
      <c r="B30" s="1"/>
      <c r="C30" s="1"/>
      <c r="D30" s="1"/>
      <c r="E30" s="1"/>
      <c r="F30" s="1"/>
      <c r="G30" s="1"/>
      <c r="H30" s="1"/>
      <c r="I30" s="1"/>
      <c r="J30" s="1"/>
      <c r="K30" s="1"/>
      <c r="L30" s="1"/>
      <c r="M30" s="1"/>
    </row>
    <row r="31" spans="1:13" ht="20.100000000000001" customHeight="1" x14ac:dyDescent="0.15">
      <c r="A31" s="142" t="s">
        <v>167</v>
      </c>
      <c r="B31" s="1"/>
      <c r="C31" s="1"/>
      <c r="D31" s="1"/>
      <c r="E31" s="1"/>
      <c r="F31" s="3"/>
      <c r="G31" s="1"/>
      <c r="H31" s="1"/>
      <c r="I31" s="1"/>
      <c r="J31" s="1"/>
      <c r="K31" s="1"/>
      <c r="L31" s="1"/>
      <c r="M31" s="1"/>
    </row>
    <row r="32" spans="1:13" ht="20.100000000000001" customHeight="1" x14ac:dyDescent="0.15">
      <c r="A32" s="142" t="s">
        <v>168</v>
      </c>
      <c r="B32" s="1"/>
      <c r="C32" s="1"/>
      <c r="D32" s="1"/>
      <c r="E32" s="1"/>
      <c r="F32" s="3"/>
      <c r="G32" s="1"/>
      <c r="H32" s="1"/>
      <c r="I32" s="1"/>
      <c r="J32" s="1"/>
      <c r="K32" s="1"/>
      <c r="L32" s="1"/>
      <c r="M32" s="1"/>
    </row>
    <row r="33" spans="1:13" ht="20.100000000000001" customHeight="1" x14ac:dyDescent="0.15">
      <c r="A33" s="142" t="s">
        <v>368</v>
      </c>
      <c r="B33" s="1"/>
      <c r="C33" s="1"/>
      <c r="D33" s="1"/>
      <c r="E33" s="1"/>
      <c r="F33" s="3"/>
      <c r="G33" s="1"/>
      <c r="H33" s="1"/>
      <c r="I33" s="1"/>
      <c r="J33" s="1"/>
      <c r="K33" s="1"/>
      <c r="L33" s="1"/>
      <c r="M33" s="1"/>
    </row>
    <row r="34" spans="1:13" ht="20.100000000000001" customHeight="1" x14ac:dyDescent="0.15">
      <c r="A34" s="142" t="s">
        <v>85</v>
      </c>
      <c r="B34" s="1"/>
      <c r="C34" s="1"/>
      <c r="D34" s="1"/>
      <c r="E34" s="1"/>
      <c r="F34" s="1"/>
      <c r="G34" s="1"/>
      <c r="H34" s="1"/>
      <c r="I34" s="1"/>
      <c r="J34" s="1"/>
      <c r="K34" s="1"/>
      <c r="L34" s="1"/>
      <c r="M34" s="1"/>
    </row>
    <row r="35" spans="1:13" ht="20.100000000000001" customHeight="1" x14ac:dyDescent="0.15">
      <c r="A35" s="142" t="s">
        <v>141</v>
      </c>
      <c r="B35" s="1"/>
      <c r="C35" s="1"/>
      <c r="D35" s="1"/>
      <c r="E35" s="1"/>
      <c r="F35" s="1"/>
      <c r="G35" s="1"/>
      <c r="H35" s="1"/>
      <c r="I35" s="1"/>
      <c r="J35" s="1"/>
      <c r="K35" s="1"/>
      <c r="L35" s="1"/>
      <c r="M35" s="1"/>
    </row>
    <row r="36" spans="1:13" ht="20.100000000000001" customHeight="1" x14ac:dyDescent="0.15">
      <c r="A36" s="142" t="s">
        <v>140</v>
      </c>
      <c r="B36" s="1"/>
      <c r="C36" s="1"/>
      <c r="D36" s="1"/>
      <c r="E36" s="1"/>
      <c r="F36" s="1"/>
      <c r="G36" s="1"/>
      <c r="H36" s="1"/>
      <c r="I36" s="1"/>
      <c r="J36" s="1"/>
      <c r="K36" s="1"/>
      <c r="L36" s="1"/>
      <c r="M36" s="1"/>
    </row>
    <row r="37" spans="1:13" ht="20.100000000000001" customHeight="1" x14ac:dyDescent="0.15">
      <c r="A37" s="142" t="s">
        <v>228</v>
      </c>
      <c r="B37" s="1"/>
      <c r="C37" s="1"/>
      <c r="D37" s="1"/>
      <c r="E37" s="1"/>
      <c r="F37" s="1"/>
      <c r="G37" s="1"/>
      <c r="H37" s="1"/>
      <c r="I37" s="1"/>
      <c r="J37" s="1"/>
      <c r="K37" s="1"/>
      <c r="L37" s="1"/>
      <c r="M37" s="1"/>
    </row>
    <row r="38" spans="1:13" ht="20.100000000000001" customHeight="1" x14ac:dyDescent="0.15">
      <c r="A38" s="142" t="s">
        <v>396</v>
      </c>
      <c r="B38" s="1"/>
      <c r="C38" s="1"/>
      <c r="D38" s="1"/>
      <c r="E38" s="1"/>
      <c r="F38" s="1"/>
      <c r="G38" s="1"/>
      <c r="H38" s="1"/>
      <c r="I38" s="1"/>
      <c r="J38" s="1"/>
      <c r="K38" s="1"/>
      <c r="L38" s="1"/>
      <c r="M38" s="1"/>
    </row>
    <row r="39" spans="1:13" ht="20.100000000000001" customHeight="1" x14ac:dyDescent="0.15">
      <c r="A39" s="142" t="s">
        <v>369</v>
      </c>
      <c r="B39" s="1"/>
      <c r="C39" s="1"/>
      <c r="D39" s="1"/>
      <c r="E39" s="1"/>
      <c r="F39" s="1"/>
      <c r="G39" s="1"/>
      <c r="H39" s="1"/>
      <c r="I39" s="1"/>
      <c r="J39" s="1"/>
      <c r="K39" s="1"/>
      <c r="L39" s="1"/>
      <c r="M39" s="1"/>
    </row>
    <row r="40" spans="1:13" ht="20.100000000000001" customHeight="1" x14ac:dyDescent="0.15">
      <c r="A40" s="142" t="s">
        <v>229</v>
      </c>
      <c r="B40" s="1"/>
      <c r="C40" s="1"/>
      <c r="D40" s="1"/>
      <c r="E40" s="1"/>
      <c r="F40" s="1"/>
      <c r="G40" s="1"/>
      <c r="H40" s="1"/>
      <c r="I40" s="1"/>
      <c r="J40" s="1"/>
      <c r="K40" s="1"/>
      <c r="L40" s="1"/>
      <c r="M40" s="1"/>
    </row>
    <row r="41" spans="1:13" ht="20.100000000000001" customHeight="1" x14ac:dyDescent="0.15">
      <c r="A41" s="1"/>
      <c r="B41" s="1"/>
      <c r="C41" s="1"/>
      <c r="D41" s="1"/>
      <c r="E41" s="1"/>
      <c r="F41" s="1"/>
      <c r="G41" s="1"/>
      <c r="H41" s="1"/>
      <c r="I41" s="1"/>
      <c r="J41" s="1"/>
      <c r="K41" s="1"/>
      <c r="L41" s="1"/>
      <c r="M41" s="1"/>
    </row>
    <row r="42" spans="1:13" ht="20.100000000000001" customHeight="1" x14ac:dyDescent="0.15">
      <c r="A42" s="1"/>
      <c r="B42" s="1"/>
      <c r="C42" s="1"/>
      <c r="D42" s="1"/>
      <c r="E42" s="1"/>
      <c r="F42" s="1"/>
      <c r="G42" s="1"/>
      <c r="H42" s="1"/>
      <c r="I42" s="1"/>
      <c r="J42" s="1"/>
      <c r="K42" s="1"/>
      <c r="L42" s="1"/>
      <c r="M42" s="1"/>
    </row>
  </sheetData>
  <mergeCells count="20">
    <mergeCell ref="J5:M5"/>
    <mergeCell ref="J6:M6"/>
    <mergeCell ref="J4:M4"/>
    <mergeCell ref="A3:M3"/>
    <mergeCell ref="A17:B17"/>
    <mergeCell ref="A14:B14"/>
    <mergeCell ref="I23:J23"/>
    <mergeCell ref="A23:B23"/>
    <mergeCell ref="C17:M17"/>
    <mergeCell ref="A20:B20"/>
    <mergeCell ref="A21:B22"/>
    <mergeCell ref="A18:B19"/>
    <mergeCell ref="C18:M18"/>
    <mergeCell ref="C19:D19"/>
    <mergeCell ref="E23:F23"/>
    <mergeCell ref="C20:M20"/>
    <mergeCell ref="E19:H19"/>
    <mergeCell ref="J19:M19"/>
    <mergeCell ref="C21:H21"/>
    <mergeCell ref="C22:H22"/>
  </mergeCells>
  <phoneticPr fontId="2"/>
  <pageMargins left="0.78740157480314965" right="0.46" top="0.73" bottom="0.44" header="0.51181102362204722" footer="0.36"/>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CC00FF"/>
  </sheetPr>
  <dimension ref="A1:AD84"/>
  <sheetViews>
    <sheetView workbookViewId="0">
      <selection activeCell="N20" sqref="N20"/>
    </sheetView>
  </sheetViews>
  <sheetFormatPr defaultRowHeight="13.5" x14ac:dyDescent="0.15"/>
  <cols>
    <col min="1" max="1" width="3.125" style="142" customWidth="1"/>
    <col min="2" max="2" width="1.625" style="142" customWidth="1"/>
    <col min="3" max="3" width="3.125" style="142" customWidth="1"/>
    <col min="4" max="4" width="6.125" style="142" customWidth="1"/>
    <col min="5" max="5" width="3.125" style="142" customWidth="1"/>
    <col min="6" max="6" width="1.625" style="142" customWidth="1"/>
    <col min="7" max="7" width="3.125" style="142" customWidth="1"/>
    <col min="8" max="8" width="3.625" style="142" customWidth="1"/>
    <col min="9" max="9" width="3.125" style="142" customWidth="1"/>
    <col min="10" max="10" width="1.625" style="50" customWidth="1"/>
    <col min="11" max="11" width="3.125" style="142" customWidth="1"/>
    <col min="12" max="16" width="10.625" style="142" customWidth="1"/>
    <col min="17" max="18" width="2" style="142" customWidth="1"/>
    <col min="19" max="19" width="2.25" style="142" customWidth="1"/>
    <col min="20" max="28" width="1.625" style="142" customWidth="1"/>
    <col min="29" max="30" width="8.5" style="142" bestFit="1" customWidth="1"/>
    <col min="31" max="71" width="1.625" style="142" customWidth="1"/>
    <col min="72" max="16384" width="9" style="142"/>
  </cols>
  <sheetData>
    <row r="1" spans="1:30" ht="14.25" x14ac:dyDescent="0.15">
      <c r="A1" s="186" t="s">
        <v>90</v>
      </c>
      <c r="B1" s="2"/>
      <c r="C1" s="2"/>
      <c r="D1" s="2"/>
      <c r="E1" s="2"/>
      <c r="F1" s="2"/>
      <c r="G1" s="2"/>
      <c r="H1" s="2"/>
      <c r="I1" s="2"/>
      <c r="J1" s="18"/>
      <c r="K1" s="2"/>
      <c r="O1" s="4" t="s">
        <v>249</v>
      </c>
      <c r="P1" s="227" t="str">
        <f>IF(N81="","(１／１)","(１／２)")</f>
        <v>(１／１)</v>
      </c>
    </row>
    <row r="2" spans="1:30" ht="9" customHeight="1" x14ac:dyDescent="0.15">
      <c r="A2" s="186"/>
      <c r="B2" s="2"/>
      <c r="C2" s="2"/>
      <c r="D2" s="2"/>
      <c r="E2" s="2"/>
      <c r="F2" s="2"/>
      <c r="G2" s="2"/>
      <c r="H2" s="2"/>
      <c r="I2" s="2"/>
      <c r="J2" s="18"/>
      <c r="K2" s="2"/>
    </row>
    <row r="3" spans="1:30" ht="20.100000000000001" customHeight="1" x14ac:dyDescent="0.15">
      <c r="A3" s="187" t="s">
        <v>250</v>
      </c>
      <c r="B3" s="2"/>
      <c r="C3" s="2"/>
      <c r="D3" s="2"/>
      <c r="E3" s="2"/>
      <c r="F3" s="2"/>
      <c r="G3" s="2"/>
      <c r="H3" s="2"/>
      <c r="I3" s="2"/>
      <c r="J3" s="18"/>
      <c r="K3" s="2"/>
      <c r="L3" s="2"/>
      <c r="M3" s="2"/>
      <c r="N3" s="2"/>
      <c r="O3" s="2"/>
      <c r="P3" s="2"/>
      <c r="Q3" s="2"/>
      <c r="R3" s="2"/>
    </row>
    <row r="4" spans="1:30" ht="9" customHeight="1" x14ac:dyDescent="0.15">
      <c r="B4" s="4"/>
      <c r="C4" s="4"/>
      <c r="D4" s="4"/>
      <c r="E4" s="4"/>
      <c r="F4" s="4"/>
      <c r="G4" s="4"/>
      <c r="H4" s="4"/>
      <c r="I4" s="4"/>
      <c r="J4" s="8"/>
      <c r="K4" s="4"/>
      <c r="L4" s="4"/>
      <c r="M4" s="4"/>
      <c r="N4" s="4"/>
      <c r="O4" s="4"/>
      <c r="P4" s="195"/>
      <c r="Q4" s="4"/>
      <c r="R4" s="4"/>
    </row>
    <row r="5" spans="1:30" ht="20.100000000000001" customHeight="1" x14ac:dyDescent="0.15">
      <c r="A5" s="672" t="s">
        <v>334</v>
      </c>
      <c r="B5" s="673"/>
      <c r="C5" s="673"/>
      <c r="D5" s="673"/>
      <c r="E5" s="673"/>
      <c r="F5" s="673"/>
      <c r="G5" s="673"/>
      <c r="H5" s="673"/>
      <c r="I5" s="673"/>
      <c r="J5" s="673"/>
      <c r="K5" s="673"/>
      <c r="L5" s="673"/>
      <c r="M5" s="673"/>
      <c r="N5" s="673"/>
      <c r="O5" s="224"/>
      <c r="P5" s="224"/>
      <c r="Q5" s="8"/>
      <c r="R5" s="8"/>
      <c r="S5" s="50"/>
    </row>
    <row r="6" spans="1:30" ht="20.100000000000001" customHeight="1" x14ac:dyDescent="0.15">
      <c r="A6" s="8" t="s">
        <v>251</v>
      </c>
      <c r="D6" s="8"/>
      <c r="E6" s="662"/>
      <c r="F6" s="663"/>
      <c r="G6" s="663"/>
      <c r="H6" s="663"/>
      <c r="I6" s="663"/>
      <c r="J6" s="663"/>
      <c r="K6" s="663"/>
      <c r="L6" s="663"/>
      <c r="M6" s="663"/>
      <c r="N6" s="663"/>
      <c r="O6" s="663"/>
      <c r="P6" s="663"/>
      <c r="Q6" s="8"/>
      <c r="R6" s="8"/>
      <c r="S6" s="50"/>
      <c r="AC6" s="142" t="s">
        <v>252</v>
      </c>
      <c r="AD6" s="142" t="s">
        <v>163</v>
      </c>
    </row>
    <row r="7" spans="1:30" ht="9" customHeight="1" thickBot="1" x14ac:dyDescent="0.2">
      <c r="B7" s="4"/>
      <c r="C7" s="4"/>
      <c r="D7" s="4"/>
      <c r="E7" s="4"/>
      <c r="F7" s="4"/>
      <c r="G7" s="4"/>
      <c r="H7" s="4"/>
      <c r="I7" s="4"/>
      <c r="J7" s="8"/>
      <c r="K7" s="4"/>
      <c r="L7" s="4"/>
      <c r="M7" s="4"/>
      <c r="N7" s="4"/>
      <c r="O7" s="4"/>
      <c r="P7" s="195"/>
      <c r="Q7" s="4"/>
      <c r="R7" s="4"/>
    </row>
    <row r="8" spans="1:30" ht="35.1" customHeight="1" x14ac:dyDescent="0.15">
      <c r="A8" s="664" t="s">
        <v>21</v>
      </c>
      <c r="B8" s="665"/>
      <c r="C8" s="666"/>
      <c r="D8" s="7" t="s">
        <v>22</v>
      </c>
      <c r="E8" s="667" t="s">
        <v>162</v>
      </c>
      <c r="F8" s="668"/>
      <c r="G8" s="668"/>
      <c r="H8" s="668"/>
      <c r="I8" s="668"/>
      <c r="J8" s="668"/>
      <c r="K8" s="669"/>
      <c r="L8" s="118" t="s">
        <v>117</v>
      </c>
      <c r="M8" s="118" t="s">
        <v>118</v>
      </c>
      <c r="N8" s="118" t="s">
        <v>116</v>
      </c>
      <c r="O8" s="118" t="s">
        <v>119</v>
      </c>
      <c r="P8" s="20" t="s">
        <v>23</v>
      </c>
      <c r="Q8" s="21"/>
      <c r="R8" s="21"/>
      <c r="S8" s="50"/>
      <c r="AC8" s="196" t="s">
        <v>253</v>
      </c>
      <c r="AD8" s="197" t="s">
        <v>254</v>
      </c>
    </row>
    <row r="9" spans="1:30" ht="20.100000000000001" customHeight="1" x14ac:dyDescent="0.15">
      <c r="A9" s="198"/>
      <c r="B9" s="199" t="s">
        <v>255</v>
      </c>
      <c r="C9" s="200"/>
      <c r="D9" s="189"/>
      <c r="E9" s="190"/>
      <c r="F9" s="184" t="s">
        <v>256</v>
      </c>
      <c r="G9" s="191"/>
      <c r="H9" s="184" t="s">
        <v>257</v>
      </c>
      <c r="I9" s="192"/>
      <c r="J9" s="184" t="s">
        <v>256</v>
      </c>
      <c r="K9" s="191"/>
      <c r="L9" s="185" t="str">
        <f>IF(OR(E9="",I9=""),"",IF(OR(I9&gt;24,AND(I9=24,TIME(I9,K9,)&gt;0),E9&gt;=24),"時間は24時迄!!",IF(AND(TIME(I9,K9,)=TIME(E9,G9,),I9=24,E9=24),0,IF(AND(I9=24,TIME(I9,K9,)=0),ROUND((TIME(I9,K9,)+1-TIME(E9,G9,))*24,2),ROUND((TIME(I9,K9,)-TIME(E9,G9,))*24,2)))))</f>
        <v/>
      </c>
      <c r="M9" s="193"/>
      <c r="N9" s="119" t="str">
        <f>IF(M9="","",IF(AND(M9&gt;=0.07,M9&lt;=0.26),AD9,AC9))</f>
        <v/>
      </c>
      <c r="O9" s="120" t="str">
        <f>IF(L9="","",ROUND(N9*L9,4))</f>
        <v/>
      </c>
      <c r="P9" s="201"/>
      <c r="Q9" s="202"/>
      <c r="R9" s="202"/>
      <c r="S9" s="50"/>
      <c r="AC9" s="188">
        <f>ROUND(1.404*M9^2.5*60*60,3)</f>
        <v>0</v>
      </c>
      <c r="AD9" s="188" t="e">
        <f>ROUND(ROUND((81.2+0.24/M9+(8.4+12/SQRT(0.75))*(M9/1.2-0.09)^2),4)*M9^(5/2)*60,3)</f>
        <v>#DIV/0!</v>
      </c>
    </row>
    <row r="10" spans="1:30" ht="20.100000000000001" customHeight="1" x14ac:dyDescent="0.15">
      <c r="A10" s="198"/>
      <c r="B10" s="199" t="s">
        <v>255</v>
      </c>
      <c r="C10" s="200"/>
      <c r="D10" s="189"/>
      <c r="E10" s="190"/>
      <c r="F10" s="184" t="s">
        <v>256</v>
      </c>
      <c r="G10" s="191"/>
      <c r="H10" s="184" t="s">
        <v>257</v>
      </c>
      <c r="I10" s="192"/>
      <c r="J10" s="184" t="s">
        <v>256</v>
      </c>
      <c r="K10" s="191"/>
      <c r="L10" s="185" t="str">
        <f>IF(OR(E10="",I10=""),"",IF(OR(I10&gt;24,AND(I10=24,TIME(I10,K10,)&gt;0),E10&gt;=24),"時間は24時迄!!",IF(AND(TIME(I10,K10,)=TIME(E10,G10,),I10=24,E10=24),0,IF(AND(I10=24,TIME(I10,K10,)=0),ROUND((TIME(I10,K10,)+1-TIME(E10,G10,))*24,2),ROUND((TIME(I10,K10,)-TIME(E10,G10,))*24,2)))))</f>
        <v/>
      </c>
      <c r="M10" s="193"/>
      <c r="N10" s="119" t="str">
        <f t="shared" ref="N10:N36" si="0">IF(M10="","",IF(AND(M10&gt;=0.07,M10&lt;=0.26),AD10,AC10))</f>
        <v/>
      </c>
      <c r="O10" s="120" t="str">
        <f t="shared" ref="O10:O35" si="1">IF(L10="","",ROUND(N10*L10,4))</f>
        <v/>
      </c>
      <c r="P10" s="203"/>
      <c r="Q10" s="8"/>
      <c r="R10" s="8"/>
      <c r="S10" s="50"/>
      <c r="AC10" s="188">
        <f t="shared" ref="AC10:AC36" si="2">ROUND(1.404*M10^2.5*60*60,3)</f>
        <v>0</v>
      </c>
      <c r="AD10" s="188" t="e">
        <f t="shared" ref="AD10:AD36" si="3">ROUND(ROUND((81.2+0.24/M10+(8.4+12/SQRT(0.75))*(M10/1.2-0.09)^2),4)*M10^(5/2)*60,3)</f>
        <v>#DIV/0!</v>
      </c>
    </row>
    <row r="11" spans="1:30" ht="20.100000000000001" customHeight="1" x14ac:dyDescent="0.15">
      <c r="A11" s="198"/>
      <c r="B11" s="199" t="s">
        <v>255</v>
      </c>
      <c r="C11" s="200"/>
      <c r="D11" s="189"/>
      <c r="E11" s="190"/>
      <c r="F11" s="184" t="s">
        <v>256</v>
      </c>
      <c r="G11" s="191"/>
      <c r="H11" s="184" t="s">
        <v>257</v>
      </c>
      <c r="I11" s="192"/>
      <c r="J11" s="184" t="s">
        <v>256</v>
      </c>
      <c r="K11" s="191"/>
      <c r="L11" s="185" t="str">
        <f>IF(OR(E11="",I11=""),"",IF(OR(I11&gt;24,AND(I11=24,TIME(I11,K11,)&gt;0),E11&gt;=24),"時間は24時迄!!",IF(AND(TIME(I11,K11,)=TIME(E11,G11,),I11=24,E11=24),0,IF(AND(I11=24,TIME(I11,K11,)=0),ROUND((TIME(I11,K11,)+1-TIME(E11,G11,))*24,2),ROUND((TIME(I11,K11,)-TIME(E11,G11,))*24,2)))))</f>
        <v/>
      </c>
      <c r="M11" s="193"/>
      <c r="N11" s="119" t="str">
        <f t="shared" si="0"/>
        <v/>
      </c>
      <c r="O11" s="120" t="str">
        <f t="shared" si="1"/>
        <v/>
      </c>
      <c r="P11" s="204"/>
      <c r="Q11" s="8"/>
      <c r="R11" s="8"/>
      <c r="S11" s="50"/>
      <c r="AC11" s="188">
        <f t="shared" si="2"/>
        <v>0</v>
      </c>
      <c r="AD11" s="188" t="e">
        <f t="shared" si="3"/>
        <v>#DIV/0!</v>
      </c>
    </row>
    <row r="12" spans="1:30" ht="20.100000000000001" customHeight="1" x14ac:dyDescent="0.15">
      <c r="A12" s="198"/>
      <c r="B12" s="199" t="s">
        <v>255</v>
      </c>
      <c r="C12" s="200"/>
      <c r="D12" s="189"/>
      <c r="E12" s="190"/>
      <c r="F12" s="184" t="s">
        <v>256</v>
      </c>
      <c r="G12" s="191"/>
      <c r="H12" s="184" t="s">
        <v>257</v>
      </c>
      <c r="I12" s="192"/>
      <c r="J12" s="184" t="s">
        <v>256</v>
      </c>
      <c r="K12" s="191"/>
      <c r="L12" s="185" t="str">
        <f>IF(OR(E12="",I12=""),"",IF(OR(I12&gt;24,AND(I12=24,TIME(I12,K12,)&gt;0),E12&gt;=24),"時間は24時迄!!",IF(AND(TIME(I12,K12,)=TIME(E12,G12,),I12=24,E12=24),0,IF(AND(I12=24,TIME(I12,K12,)=0),ROUND((TIME(I12,K12,)+1-TIME(E12,G12,))*24,2),ROUND((TIME(I12,K12,)-TIME(E12,G12,))*24,2)))))</f>
        <v/>
      </c>
      <c r="M12" s="193"/>
      <c r="N12" s="119" t="str">
        <f t="shared" si="0"/>
        <v/>
      </c>
      <c r="O12" s="120" t="str">
        <f t="shared" si="1"/>
        <v/>
      </c>
      <c r="P12" s="205"/>
      <c r="Q12" s="8"/>
      <c r="R12" s="8"/>
      <c r="S12" s="50"/>
      <c r="AC12" s="188">
        <f t="shared" si="2"/>
        <v>0</v>
      </c>
      <c r="AD12" s="188" t="e">
        <f t="shared" si="3"/>
        <v>#DIV/0!</v>
      </c>
    </row>
    <row r="13" spans="1:30" ht="20.100000000000001" customHeight="1" x14ac:dyDescent="0.15">
      <c r="A13" s="198"/>
      <c r="B13" s="199" t="s">
        <v>255</v>
      </c>
      <c r="C13" s="200"/>
      <c r="D13" s="189"/>
      <c r="E13" s="190"/>
      <c r="F13" s="184" t="s">
        <v>256</v>
      </c>
      <c r="G13" s="191"/>
      <c r="H13" s="184" t="s">
        <v>257</v>
      </c>
      <c r="I13" s="192"/>
      <c r="J13" s="184" t="s">
        <v>256</v>
      </c>
      <c r="K13" s="191"/>
      <c r="L13" s="185" t="str">
        <f t="shared" ref="L13:L36" si="4">IF(OR(E13="",I13=""),"",IF(OR(I13&gt;24,AND(I13=24,TIME(I13,K13,)&gt;0),E13&gt;=24),"時間は24時迄!!",IF(AND(TIME(I13,K13,)=TIME(E13,G13,),I13=24,E13=24),0,IF(AND(I13=24,TIME(I13,K13,)=0),ROUND((TIME(I13,K13,)+1-TIME(E13,G13,))*24,2),ROUND((TIME(I13,K13,)-TIME(E13,G13,))*24,2)))))</f>
        <v/>
      </c>
      <c r="M13" s="193"/>
      <c r="N13" s="119" t="str">
        <f t="shared" si="0"/>
        <v/>
      </c>
      <c r="O13" s="120" t="str">
        <f>IF(L13="","",ROUND(N13*L13,4))</f>
        <v/>
      </c>
      <c r="P13" s="203"/>
      <c r="Q13" s="8"/>
      <c r="R13" s="8"/>
      <c r="S13" s="50"/>
      <c r="AC13" s="188">
        <f t="shared" si="2"/>
        <v>0</v>
      </c>
      <c r="AD13" s="188" t="e">
        <f t="shared" si="3"/>
        <v>#DIV/0!</v>
      </c>
    </row>
    <row r="14" spans="1:30" ht="20.100000000000001" customHeight="1" x14ac:dyDescent="0.15">
      <c r="A14" s="198"/>
      <c r="B14" s="199" t="s">
        <v>255</v>
      </c>
      <c r="C14" s="200"/>
      <c r="D14" s="189"/>
      <c r="E14" s="190"/>
      <c r="F14" s="184" t="s">
        <v>256</v>
      </c>
      <c r="G14" s="191"/>
      <c r="H14" s="184" t="s">
        <v>257</v>
      </c>
      <c r="I14" s="192"/>
      <c r="J14" s="184" t="s">
        <v>256</v>
      </c>
      <c r="K14" s="191"/>
      <c r="L14" s="185" t="str">
        <f t="shared" si="4"/>
        <v/>
      </c>
      <c r="M14" s="193"/>
      <c r="N14" s="119" t="str">
        <f t="shared" si="0"/>
        <v/>
      </c>
      <c r="O14" s="120" t="str">
        <f t="shared" si="1"/>
        <v/>
      </c>
      <c r="P14" s="203"/>
      <c r="Q14" s="8"/>
      <c r="R14" s="8"/>
      <c r="S14" s="50"/>
      <c r="AC14" s="188">
        <f t="shared" si="2"/>
        <v>0</v>
      </c>
      <c r="AD14" s="188" t="e">
        <f t="shared" si="3"/>
        <v>#DIV/0!</v>
      </c>
    </row>
    <row r="15" spans="1:30" ht="20.100000000000001" customHeight="1" x14ac:dyDescent="0.15">
      <c r="A15" s="198"/>
      <c r="B15" s="199" t="s">
        <v>255</v>
      </c>
      <c r="C15" s="200"/>
      <c r="D15" s="189"/>
      <c r="E15" s="190"/>
      <c r="F15" s="184" t="s">
        <v>256</v>
      </c>
      <c r="G15" s="191"/>
      <c r="H15" s="184" t="s">
        <v>257</v>
      </c>
      <c r="I15" s="192"/>
      <c r="J15" s="184" t="s">
        <v>256</v>
      </c>
      <c r="K15" s="191"/>
      <c r="L15" s="185" t="str">
        <f t="shared" si="4"/>
        <v/>
      </c>
      <c r="M15" s="193"/>
      <c r="N15" s="119" t="str">
        <f t="shared" si="0"/>
        <v/>
      </c>
      <c r="O15" s="120" t="str">
        <f t="shared" si="1"/>
        <v/>
      </c>
      <c r="P15" s="203"/>
      <c r="Q15" s="8"/>
      <c r="R15" s="8"/>
      <c r="S15" s="50"/>
      <c r="AC15" s="188">
        <f t="shared" si="2"/>
        <v>0</v>
      </c>
      <c r="AD15" s="188" t="e">
        <f t="shared" si="3"/>
        <v>#DIV/0!</v>
      </c>
    </row>
    <row r="16" spans="1:30" ht="20.100000000000001" customHeight="1" x14ac:dyDescent="0.15">
      <c r="A16" s="198"/>
      <c r="B16" s="199" t="s">
        <v>255</v>
      </c>
      <c r="C16" s="200"/>
      <c r="D16" s="189"/>
      <c r="E16" s="190"/>
      <c r="F16" s="184" t="s">
        <v>256</v>
      </c>
      <c r="G16" s="191"/>
      <c r="H16" s="184" t="s">
        <v>257</v>
      </c>
      <c r="I16" s="192"/>
      <c r="J16" s="184" t="s">
        <v>256</v>
      </c>
      <c r="K16" s="191"/>
      <c r="L16" s="185" t="str">
        <f t="shared" si="4"/>
        <v/>
      </c>
      <c r="M16" s="193"/>
      <c r="N16" s="119" t="str">
        <f t="shared" si="0"/>
        <v/>
      </c>
      <c r="O16" s="120" t="str">
        <f t="shared" si="1"/>
        <v/>
      </c>
      <c r="P16" s="203"/>
      <c r="Q16" s="8"/>
      <c r="R16" s="8"/>
      <c r="S16" s="50"/>
      <c r="AC16" s="188">
        <f t="shared" si="2"/>
        <v>0</v>
      </c>
      <c r="AD16" s="188" t="e">
        <f t="shared" si="3"/>
        <v>#DIV/0!</v>
      </c>
    </row>
    <row r="17" spans="1:30" ht="20.100000000000001" customHeight="1" x14ac:dyDescent="0.15">
      <c r="A17" s="198"/>
      <c r="B17" s="199" t="s">
        <v>255</v>
      </c>
      <c r="C17" s="200"/>
      <c r="D17" s="189"/>
      <c r="E17" s="190"/>
      <c r="F17" s="184" t="s">
        <v>256</v>
      </c>
      <c r="G17" s="191"/>
      <c r="H17" s="184" t="s">
        <v>257</v>
      </c>
      <c r="I17" s="192"/>
      <c r="J17" s="184" t="s">
        <v>256</v>
      </c>
      <c r="K17" s="191"/>
      <c r="L17" s="185" t="str">
        <f t="shared" si="4"/>
        <v/>
      </c>
      <c r="M17" s="193"/>
      <c r="N17" s="119" t="str">
        <f t="shared" si="0"/>
        <v/>
      </c>
      <c r="O17" s="120" t="str">
        <f t="shared" si="1"/>
        <v/>
      </c>
      <c r="P17" s="203"/>
      <c r="Q17" s="8"/>
      <c r="R17" s="8"/>
      <c r="S17" s="50"/>
      <c r="AC17" s="188">
        <f t="shared" si="2"/>
        <v>0</v>
      </c>
      <c r="AD17" s="188" t="e">
        <f t="shared" si="3"/>
        <v>#DIV/0!</v>
      </c>
    </row>
    <row r="18" spans="1:30" ht="20.100000000000001" customHeight="1" x14ac:dyDescent="0.15">
      <c r="A18" s="198"/>
      <c r="B18" s="199" t="s">
        <v>255</v>
      </c>
      <c r="C18" s="200"/>
      <c r="D18" s="189"/>
      <c r="E18" s="190"/>
      <c r="F18" s="184" t="s">
        <v>256</v>
      </c>
      <c r="G18" s="191"/>
      <c r="H18" s="184" t="s">
        <v>257</v>
      </c>
      <c r="I18" s="192"/>
      <c r="J18" s="184" t="s">
        <v>256</v>
      </c>
      <c r="K18" s="191"/>
      <c r="L18" s="185" t="str">
        <f t="shared" si="4"/>
        <v/>
      </c>
      <c r="M18" s="193"/>
      <c r="N18" s="119" t="str">
        <f t="shared" si="0"/>
        <v/>
      </c>
      <c r="O18" s="120" t="str">
        <f t="shared" si="1"/>
        <v/>
      </c>
      <c r="P18" s="203"/>
      <c r="Q18" s="8"/>
      <c r="R18" s="8"/>
      <c r="S18" s="50"/>
      <c r="AC18" s="188">
        <f t="shared" si="2"/>
        <v>0</v>
      </c>
      <c r="AD18" s="188" t="e">
        <f t="shared" si="3"/>
        <v>#DIV/0!</v>
      </c>
    </row>
    <row r="19" spans="1:30" ht="20.100000000000001" customHeight="1" x14ac:dyDescent="0.15">
      <c r="A19" s="198"/>
      <c r="B19" s="199" t="s">
        <v>255</v>
      </c>
      <c r="C19" s="200"/>
      <c r="D19" s="189"/>
      <c r="E19" s="190"/>
      <c r="F19" s="184" t="s">
        <v>256</v>
      </c>
      <c r="G19" s="191"/>
      <c r="H19" s="184" t="s">
        <v>257</v>
      </c>
      <c r="I19" s="192"/>
      <c r="J19" s="184" t="s">
        <v>256</v>
      </c>
      <c r="K19" s="191"/>
      <c r="L19" s="185" t="str">
        <f t="shared" si="4"/>
        <v/>
      </c>
      <c r="M19" s="193"/>
      <c r="N19" s="119" t="str">
        <f t="shared" si="0"/>
        <v/>
      </c>
      <c r="O19" s="120" t="str">
        <f t="shared" si="1"/>
        <v/>
      </c>
      <c r="P19" s="203"/>
      <c r="Q19" s="8"/>
      <c r="R19" s="8"/>
      <c r="S19" s="50"/>
      <c r="AC19" s="188">
        <f t="shared" si="2"/>
        <v>0</v>
      </c>
      <c r="AD19" s="188" t="e">
        <f t="shared" si="3"/>
        <v>#DIV/0!</v>
      </c>
    </row>
    <row r="20" spans="1:30" ht="20.100000000000001" customHeight="1" x14ac:dyDescent="0.15">
      <c r="A20" s="198"/>
      <c r="B20" s="199" t="s">
        <v>255</v>
      </c>
      <c r="C20" s="200"/>
      <c r="D20" s="189"/>
      <c r="E20" s="190"/>
      <c r="F20" s="184" t="s">
        <v>256</v>
      </c>
      <c r="G20" s="191"/>
      <c r="H20" s="184" t="s">
        <v>257</v>
      </c>
      <c r="I20" s="192"/>
      <c r="J20" s="184" t="s">
        <v>256</v>
      </c>
      <c r="K20" s="191"/>
      <c r="L20" s="185" t="str">
        <f t="shared" si="4"/>
        <v/>
      </c>
      <c r="M20" s="193"/>
      <c r="N20" s="119" t="str">
        <f t="shared" si="0"/>
        <v/>
      </c>
      <c r="O20" s="120" t="str">
        <f t="shared" si="1"/>
        <v/>
      </c>
      <c r="P20" s="203"/>
      <c r="Q20" s="8"/>
      <c r="R20" s="8"/>
      <c r="S20" s="50"/>
      <c r="AC20" s="188">
        <f t="shared" si="2"/>
        <v>0</v>
      </c>
      <c r="AD20" s="188" t="e">
        <f t="shared" si="3"/>
        <v>#DIV/0!</v>
      </c>
    </row>
    <row r="21" spans="1:30" ht="20.100000000000001" customHeight="1" x14ac:dyDescent="0.15">
      <c r="A21" s="198"/>
      <c r="B21" s="199" t="s">
        <v>255</v>
      </c>
      <c r="C21" s="200"/>
      <c r="D21" s="189"/>
      <c r="E21" s="190"/>
      <c r="F21" s="184" t="s">
        <v>256</v>
      </c>
      <c r="G21" s="191"/>
      <c r="H21" s="184" t="s">
        <v>257</v>
      </c>
      <c r="I21" s="192"/>
      <c r="J21" s="184" t="s">
        <v>256</v>
      </c>
      <c r="K21" s="191"/>
      <c r="L21" s="185" t="str">
        <f t="shared" si="4"/>
        <v/>
      </c>
      <c r="M21" s="193"/>
      <c r="N21" s="119" t="str">
        <f t="shared" si="0"/>
        <v/>
      </c>
      <c r="O21" s="120" t="str">
        <f t="shared" si="1"/>
        <v/>
      </c>
      <c r="P21" s="203"/>
      <c r="Q21" s="45"/>
      <c r="R21" s="45"/>
      <c r="S21" s="50"/>
      <c r="AC21" s="188">
        <f t="shared" si="2"/>
        <v>0</v>
      </c>
      <c r="AD21" s="188" t="e">
        <f t="shared" si="3"/>
        <v>#DIV/0!</v>
      </c>
    </row>
    <row r="22" spans="1:30" ht="20.100000000000001" customHeight="1" x14ac:dyDescent="0.15">
      <c r="A22" s="198"/>
      <c r="B22" s="199" t="s">
        <v>255</v>
      </c>
      <c r="C22" s="200"/>
      <c r="D22" s="189"/>
      <c r="E22" s="190"/>
      <c r="F22" s="184" t="s">
        <v>256</v>
      </c>
      <c r="G22" s="191"/>
      <c r="H22" s="184" t="s">
        <v>257</v>
      </c>
      <c r="I22" s="192"/>
      <c r="J22" s="184" t="s">
        <v>256</v>
      </c>
      <c r="K22" s="191"/>
      <c r="L22" s="185" t="str">
        <f t="shared" si="4"/>
        <v/>
      </c>
      <c r="M22" s="193"/>
      <c r="N22" s="119" t="str">
        <f t="shared" si="0"/>
        <v/>
      </c>
      <c r="O22" s="120" t="str">
        <f t="shared" si="1"/>
        <v/>
      </c>
      <c r="P22" s="203"/>
      <c r="Q22" s="45"/>
      <c r="R22" s="45"/>
      <c r="S22" s="50"/>
      <c r="AC22" s="188">
        <f t="shared" si="2"/>
        <v>0</v>
      </c>
      <c r="AD22" s="188" t="e">
        <f t="shared" si="3"/>
        <v>#DIV/0!</v>
      </c>
    </row>
    <row r="23" spans="1:30" ht="20.100000000000001" customHeight="1" x14ac:dyDescent="0.15">
      <c r="A23" s="198"/>
      <c r="B23" s="199" t="s">
        <v>255</v>
      </c>
      <c r="C23" s="200"/>
      <c r="D23" s="189"/>
      <c r="E23" s="190"/>
      <c r="F23" s="184" t="s">
        <v>256</v>
      </c>
      <c r="G23" s="191"/>
      <c r="H23" s="184" t="s">
        <v>257</v>
      </c>
      <c r="I23" s="192"/>
      <c r="J23" s="184" t="s">
        <v>256</v>
      </c>
      <c r="K23" s="191"/>
      <c r="L23" s="185" t="str">
        <f t="shared" si="4"/>
        <v/>
      </c>
      <c r="M23" s="193"/>
      <c r="N23" s="119" t="str">
        <f t="shared" si="0"/>
        <v/>
      </c>
      <c r="O23" s="120" t="str">
        <f t="shared" si="1"/>
        <v/>
      </c>
      <c r="P23" s="203"/>
      <c r="Q23" s="45"/>
      <c r="R23" s="45"/>
      <c r="S23" s="50"/>
      <c r="AC23" s="188">
        <f t="shared" si="2"/>
        <v>0</v>
      </c>
      <c r="AD23" s="188" t="e">
        <f t="shared" si="3"/>
        <v>#DIV/0!</v>
      </c>
    </row>
    <row r="24" spans="1:30" ht="20.100000000000001" customHeight="1" x14ac:dyDescent="0.15">
      <c r="A24" s="198"/>
      <c r="B24" s="199" t="s">
        <v>255</v>
      </c>
      <c r="C24" s="200"/>
      <c r="D24" s="189"/>
      <c r="E24" s="190"/>
      <c r="F24" s="184" t="s">
        <v>256</v>
      </c>
      <c r="G24" s="191"/>
      <c r="H24" s="184" t="s">
        <v>257</v>
      </c>
      <c r="I24" s="192"/>
      <c r="J24" s="184" t="s">
        <v>256</v>
      </c>
      <c r="K24" s="191"/>
      <c r="L24" s="185" t="str">
        <f t="shared" si="4"/>
        <v/>
      </c>
      <c r="M24" s="193"/>
      <c r="N24" s="119" t="str">
        <f t="shared" si="0"/>
        <v/>
      </c>
      <c r="O24" s="120" t="str">
        <f t="shared" si="1"/>
        <v/>
      </c>
      <c r="P24" s="203"/>
      <c r="Q24" s="45"/>
      <c r="R24" s="45"/>
      <c r="S24" s="50"/>
      <c r="AC24" s="188">
        <f t="shared" si="2"/>
        <v>0</v>
      </c>
      <c r="AD24" s="188" t="e">
        <f t="shared" si="3"/>
        <v>#DIV/0!</v>
      </c>
    </row>
    <row r="25" spans="1:30" ht="20.100000000000001" customHeight="1" x14ac:dyDescent="0.15">
      <c r="A25" s="198"/>
      <c r="B25" s="199" t="s">
        <v>255</v>
      </c>
      <c r="C25" s="200"/>
      <c r="D25" s="189"/>
      <c r="E25" s="190"/>
      <c r="F25" s="184" t="s">
        <v>256</v>
      </c>
      <c r="G25" s="191"/>
      <c r="H25" s="184" t="s">
        <v>257</v>
      </c>
      <c r="I25" s="192"/>
      <c r="J25" s="184" t="s">
        <v>256</v>
      </c>
      <c r="K25" s="191"/>
      <c r="L25" s="185" t="str">
        <f t="shared" si="4"/>
        <v/>
      </c>
      <c r="M25" s="193"/>
      <c r="N25" s="119" t="str">
        <f t="shared" si="0"/>
        <v/>
      </c>
      <c r="O25" s="120" t="str">
        <f t="shared" si="1"/>
        <v/>
      </c>
      <c r="P25" s="203"/>
      <c r="Q25" s="8"/>
      <c r="R25" s="8"/>
      <c r="S25" s="50"/>
      <c r="AC25" s="188">
        <f t="shared" si="2"/>
        <v>0</v>
      </c>
      <c r="AD25" s="188" t="e">
        <f t="shared" si="3"/>
        <v>#DIV/0!</v>
      </c>
    </row>
    <row r="26" spans="1:30" ht="20.100000000000001" customHeight="1" x14ac:dyDescent="0.15">
      <c r="A26" s="198"/>
      <c r="B26" s="199" t="s">
        <v>255</v>
      </c>
      <c r="C26" s="200"/>
      <c r="D26" s="189"/>
      <c r="E26" s="190"/>
      <c r="F26" s="184" t="s">
        <v>256</v>
      </c>
      <c r="G26" s="191"/>
      <c r="H26" s="184" t="s">
        <v>257</v>
      </c>
      <c r="I26" s="192"/>
      <c r="J26" s="184" t="s">
        <v>256</v>
      </c>
      <c r="K26" s="191"/>
      <c r="L26" s="185" t="str">
        <f t="shared" si="4"/>
        <v/>
      </c>
      <c r="M26" s="193"/>
      <c r="N26" s="119" t="str">
        <f t="shared" si="0"/>
        <v/>
      </c>
      <c r="O26" s="120" t="str">
        <f t="shared" si="1"/>
        <v/>
      </c>
      <c r="P26" s="203"/>
      <c r="Q26" s="45"/>
      <c r="R26" s="45"/>
      <c r="S26" s="50"/>
      <c r="AC26" s="188">
        <f t="shared" si="2"/>
        <v>0</v>
      </c>
      <c r="AD26" s="188" t="e">
        <f t="shared" si="3"/>
        <v>#DIV/0!</v>
      </c>
    </row>
    <row r="27" spans="1:30" ht="20.100000000000001" customHeight="1" x14ac:dyDescent="0.15">
      <c r="A27" s="198"/>
      <c r="B27" s="199" t="s">
        <v>255</v>
      </c>
      <c r="C27" s="200"/>
      <c r="D27" s="189"/>
      <c r="E27" s="190"/>
      <c r="F27" s="184" t="s">
        <v>256</v>
      </c>
      <c r="G27" s="191"/>
      <c r="H27" s="184" t="s">
        <v>257</v>
      </c>
      <c r="I27" s="192"/>
      <c r="J27" s="184" t="s">
        <v>256</v>
      </c>
      <c r="K27" s="191"/>
      <c r="L27" s="185" t="str">
        <f t="shared" si="4"/>
        <v/>
      </c>
      <c r="M27" s="193"/>
      <c r="N27" s="119" t="str">
        <f t="shared" si="0"/>
        <v/>
      </c>
      <c r="O27" s="120" t="str">
        <f t="shared" si="1"/>
        <v/>
      </c>
      <c r="P27" s="203"/>
      <c r="Q27" s="45"/>
      <c r="R27" s="45"/>
      <c r="S27" s="50"/>
      <c r="AC27" s="188">
        <f t="shared" si="2"/>
        <v>0</v>
      </c>
      <c r="AD27" s="188" t="e">
        <f t="shared" si="3"/>
        <v>#DIV/0!</v>
      </c>
    </row>
    <row r="28" spans="1:30" ht="20.100000000000001" customHeight="1" x14ac:dyDescent="0.15">
      <c r="A28" s="198"/>
      <c r="B28" s="199" t="s">
        <v>255</v>
      </c>
      <c r="C28" s="200"/>
      <c r="D28" s="189"/>
      <c r="E28" s="190"/>
      <c r="F28" s="184" t="s">
        <v>256</v>
      </c>
      <c r="G28" s="191"/>
      <c r="H28" s="184" t="s">
        <v>257</v>
      </c>
      <c r="I28" s="192"/>
      <c r="J28" s="184" t="s">
        <v>256</v>
      </c>
      <c r="K28" s="191"/>
      <c r="L28" s="185" t="str">
        <f t="shared" si="4"/>
        <v/>
      </c>
      <c r="M28" s="193"/>
      <c r="N28" s="119" t="str">
        <f t="shared" si="0"/>
        <v/>
      </c>
      <c r="O28" s="120" t="str">
        <f t="shared" si="1"/>
        <v/>
      </c>
      <c r="P28" s="203"/>
      <c r="Q28" s="8"/>
      <c r="R28" s="8"/>
      <c r="S28" s="50"/>
      <c r="AC28" s="188">
        <f t="shared" si="2"/>
        <v>0</v>
      </c>
      <c r="AD28" s="188" t="e">
        <f t="shared" si="3"/>
        <v>#DIV/0!</v>
      </c>
    </row>
    <row r="29" spans="1:30" ht="20.100000000000001" customHeight="1" x14ac:dyDescent="0.15">
      <c r="A29" s="198"/>
      <c r="B29" s="199" t="s">
        <v>255</v>
      </c>
      <c r="C29" s="200"/>
      <c r="D29" s="189"/>
      <c r="E29" s="190"/>
      <c r="F29" s="184" t="s">
        <v>256</v>
      </c>
      <c r="G29" s="191"/>
      <c r="H29" s="184" t="s">
        <v>257</v>
      </c>
      <c r="I29" s="192"/>
      <c r="J29" s="184" t="s">
        <v>256</v>
      </c>
      <c r="K29" s="191"/>
      <c r="L29" s="185" t="str">
        <f t="shared" si="4"/>
        <v/>
      </c>
      <c r="M29" s="193"/>
      <c r="N29" s="119" t="str">
        <f t="shared" si="0"/>
        <v/>
      </c>
      <c r="O29" s="120" t="str">
        <f t="shared" si="1"/>
        <v/>
      </c>
      <c r="P29" s="203"/>
      <c r="Q29" s="8"/>
      <c r="R29" s="8"/>
      <c r="S29" s="50"/>
      <c r="AC29" s="188">
        <f t="shared" si="2"/>
        <v>0</v>
      </c>
      <c r="AD29" s="188" t="e">
        <f t="shared" si="3"/>
        <v>#DIV/0!</v>
      </c>
    </row>
    <row r="30" spans="1:30" ht="20.100000000000001" customHeight="1" x14ac:dyDescent="0.15">
      <c r="A30" s="198"/>
      <c r="B30" s="199" t="s">
        <v>255</v>
      </c>
      <c r="C30" s="200"/>
      <c r="D30" s="189"/>
      <c r="E30" s="190"/>
      <c r="F30" s="184" t="s">
        <v>256</v>
      </c>
      <c r="G30" s="191"/>
      <c r="H30" s="184" t="s">
        <v>257</v>
      </c>
      <c r="I30" s="192"/>
      <c r="J30" s="184" t="s">
        <v>256</v>
      </c>
      <c r="K30" s="191"/>
      <c r="L30" s="185" t="str">
        <f t="shared" si="4"/>
        <v/>
      </c>
      <c r="M30" s="193"/>
      <c r="N30" s="119" t="str">
        <f t="shared" si="0"/>
        <v/>
      </c>
      <c r="O30" s="120" t="str">
        <f t="shared" si="1"/>
        <v/>
      </c>
      <c r="P30" s="203"/>
      <c r="Q30" s="8"/>
      <c r="R30" s="8"/>
      <c r="S30" s="50"/>
      <c r="AC30" s="188">
        <f t="shared" si="2"/>
        <v>0</v>
      </c>
      <c r="AD30" s="188" t="e">
        <f t="shared" si="3"/>
        <v>#DIV/0!</v>
      </c>
    </row>
    <row r="31" spans="1:30" ht="20.100000000000001" customHeight="1" x14ac:dyDescent="0.15">
      <c r="A31" s="198"/>
      <c r="B31" s="199" t="s">
        <v>255</v>
      </c>
      <c r="C31" s="200"/>
      <c r="D31" s="189"/>
      <c r="E31" s="190"/>
      <c r="F31" s="184" t="s">
        <v>256</v>
      </c>
      <c r="G31" s="191"/>
      <c r="H31" s="184" t="s">
        <v>257</v>
      </c>
      <c r="I31" s="192"/>
      <c r="J31" s="184" t="s">
        <v>256</v>
      </c>
      <c r="K31" s="191"/>
      <c r="L31" s="185" t="str">
        <f t="shared" si="4"/>
        <v/>
      </c>
      <c r="M31" s="193"/>
      <c r="N31" s="119" t="str">
        <f t="shared" si="0"/>
        <v/>
      </c>
      <c r="O31" s="120" t="str">
        <f t="shared" si="1"/>
        <v/>
      </c>
      <c r="P31" s="203"/>
      <c r="Q31" s="8"/>
      <c r="R31" s="8"/>
      <c r="S31" s="50"/>
      <c r="AC31" s="188">
        <f t="shared" si="2"/>
        <v>0</v>
      </c>
      <c r="AD31" s="188" t="e">
        <f t="shared" si="3"/>
        <v>#DIV/0!</v>
      </c>
    </row>
    <row r="32" spans="1:30" ht="20.100000000000001" customHeight="1" x14ac:dyDescent="0.15">
      <c r="A32" s="198"/>
      <c r="B32" s="199" t="s">
        <v>255</v>
      </c>
      <c r="C32" s="200"/>
      <c r="D32" s="189"/>
      <c r="E32" s="190"/>
      <c r="F32" s="184" t="s">
        <v>256</v>
      </c>
      <c r="G32" s="191"/>
      <c r="H32" s="184" t="s">
        <v>257</v>
      </c>
      <c r="I32" s="192"/>
      <c r="J32" s="184" t="s">
        <v>256</v>
      </c>
      <c r="K32" s="191"/>
      <c r="L32" s="185" t="str">
        <f t="shared" si="4"/>
        <v/>
      </c>
      <c r="M32" s="193"/>
      <c r="N32" s="119" t="str">
        <f t="shared" si="0"/>
        <v/>
      </c>
      <c r="O32" s="120" t="str">
        <f t="shared" si="1"/>
        <v/>
      </c>
      <c r="P32" s="203"/>
      <c r="Q32" s="8"/>
      <c r="R32" s="8"/>
      <c r="S32" s="50"/>
      <c r="AC32" s="188">
        <f t="shared" si="2"/>
        <v>0</v>
      </c>
      <c r="AD32" s="188" t="e">
        <f t="shared" si="3"/>
        <v>#DIV/0!</v>
      </c>
    </row>
    <row r="33" spans="1:30" ht="20.100000000000001" customHeight="1" x14ac:dyDescent="0.15">
      <c r="A33" s="198"/>
      <c r="B33" s="199" t="s">
        <v>255</v>
      </c>
      <c r="C33" s="200"/>
      <c r="D33" s="189"/>
      <c r="E33" s="190"/>
      <c r="F33" s="184" t="s">
        <v>256</v>
      </c>
      <c r="G33" s="191"/>
      <c r="H33" s="184" t="s">
        <v>257</v>
      </c>
      <c r="I33" s="192"/>
      <c r="J33" s="184" t="s">
        <v>256</v>
      </c>
      <c r="K33" s="191"/>
      <c r="L33" s="185" t="str">
        <f t="shared" si="4"/>
        <v/>
      </c>
      <c r="M33" s="193"/>
      <c r="N33" s="119" t="str">
        <f t="shared" si="0"/>
        <v/>
      </c>
      <c r="O33" s="120" t="str">
        <f t="shared" si="1"/>
        <v/>
      </c>
      <c r="P33" s="203"/>
      <c r="Q33" s="8"/>
      <c r="R33" s="8"/>
      <c r="S33" s="50"/>
      <c r="AC33" s="188">
        <f t="shared" si="2"/>
        <v>0</v>
      </c>
      <c r="AD33" s="188" t="e">
        <f t="shared" si="3"/>
        <v>#DIV/0!</v>
      </c>
    </row>
    <row r="34" spans="1:30" ht="20.100000000000001" customHeight="1" x14ac:dyDescent="0.15">
      <c r="A34" s="198"/>
      <c r="B34" s="199" t="s">
        <v>255</v>
      </c>
      <c r="C34" s="200"/>
      <c r="D34" s="189"/>
      <c r="E34" s="190"/>
      <c r="F34" s="184" t="s">
        <v>256</v>
      </c>
      <c r="G34" s="191"/>
      <c r="H34" s="184" t="s">
        <v>257</v>
      </c>
      <c r="I34" s="192"/>
      <c r="J34" s="184" t="s">
        <v>256</v>
      </c>
      <c r="K34" s="191"/>
      <c r="L34" s="185" t="str">
        <f t="shared" si="4"/>
        <v/>
      </c>
      <c r="M34" s="193"/>
      <c r="N34" s="119" t="str">
        <f t="shared" si="0"/>
        <v/>
      </c>
      <c r="O34" s="120" t="str">
        <f t="shared" si="1"/>
        <v/>
      </c>
      <c r="P34" s="203"/>
      <c r="Q34" s="8"/>
      <c r="R34" s="8"/>
      <c r="S34" s="50"/>
      <c r="AC34" s="188">
        <f t="shared" si="2"/>
        <v>0</v>
      </c>
      <c r="AD34" s="188" t="e">
        <f t="shared" si="3"/>
        <v>#DIV/0!</v>
      </c>
    </row>
    <row r="35" spans="1:30" ht="20.100000000000001" customHeight="1" x14ac:dyDescent="0.15">
      <c r="A35" s="198"/>
      <c r="B35" s="199" t="s">
        <v>255</v>
      </c>
      <c r="C35" s="200"/>
      <c r="D35" s="189"/>
      <c r="E35" s="190"/>
      <c r="F35" s="184" t="s">
        <v>256</v>
      </c>
      <c r="G35" s="191"/>
      <c r="H35" s="184" t="s">
        <v>257</v>
      </c>
      <c r="I35" s="192"/>
      <c r="J35" s="184" t="s">
        <v>256</v>
      </c>
      <c r="K35" s="191"/>
      <c r="L35" s="185" t="str">
        <f t="shared" si="4"/>
        <v/>
      </c>
      <c r="M35" s="193"/>
      <c r="N35" s="119" t="str">
        <f t="shared" si="0"/>
        <v/>
      </c>
      <c r="O35" s="120" t="str">
        <f t="shared" si="1"/>
        <v/>
      </c>
      <c r="P35" s="203"/>
      <c r="Q35" s="8"/>
      <c r="R35" s="8"/>
      <c r="S35" s="50"/>
      <c r="AC35" s="188">
        <f t="shared" si="2"/>
        <v>0</v>
      </c>
      <c r="AD35" s="188" t="e">
        <f t="shared" si="3"/>
        <v>#DIV/0!</v>
      </c>
    </row>
    <row r="36" spans="1:30" ht="20.100000000000001" customHeight="1" x14ac:dyDescent="0.15">
      <c r="A36" s="198"/>
      <c r="B36" s="199" t="s">
        <v>255</v>
      </c>
      <c r="C36" s="200"/>
      <c r="D36" s="189"/>
      <c r="E36" s="190"/>
      <c r="F36" s="184" t="s">
        <v>256</v>
      </c>
      <c r="G36" s="191"/>
      <c r="H36" s="184" t="s">
        <v>257</v>
      </c>
      <c r="I36" s="192"/>
      <c r="J36" s="184" t="s">
        <v>256</v>
      </c>
      <c r="K36" s="191"/>
      <c r="L36" s="185" t="str">
        <f t="shared" si="4"/>
        <v/>
      </c>
      <c r="M36" s="193"/>
      <c r="N36" s="119" t="str">
        <f t="shared" si="0"/>
        <v/>
      </c>
      <c r="O36" s="120" t="str">
        <f>IF(L36="","",ROUND(N36*L36,4))</f>
        <v/>
      </c>
      <c r="P36" s="203"/>
      <c r="Q36" s="8"/>
      <c r="R36" s="8"/>
      <c r="S36" s="50"/>
      <c r="AC36" s="188">
        <f t="shared" si="2"/>
        <v>0</v>
      </c>
      <c r="AD36" s="188" t="e">
        <f t="shared" si="3"/>
        <v>#DIV/0!</v>
      </c>
    </row>
    <row r="37" spans="1:30" ht="20.100000000000001" customHeight="1" x14ac:dyDescent="0.15">
      <c r="A37" s="17" t="s">
        <v>3</v>
      </c>
      <c r="B37" s="10"/>
      <c r="C37" s="10"/>
      <c r="D37" s="10"/>
      <c r="E37" s="10"/>
      <c r="F37" s="10"/>
      <c r="G37" s="206"/>
      <c r="H37" s="207"/>
      <c r="I37" s="208"/>
      <c r="J37" s="207"/>
      <c r="K37" s="206"/>
      <c r="L37" s="209"/>
      <c r="M37" s="5" t="s">
        <v>120</v>
      </c>
      <c r="N37" s="488" t="str">
        <f>IF(O9="","",SUM(O9:O36))</f>
        <v/>
      </c>
      <c r="O37" s="489"/>
      <c r="P37" s="37" t="s">
        <v>258</v>
      </c>
      <c r="Q37" s="8"/>
      <c r="R37" s="8"/>
      <c r="S37" s="50"/>
    </row>
    <row r="38" spans="1:30" ht="20.100000000000001" customHeight="1" x14ac:dyDescent="0.15">
      <c r="A38" s="29"/>
      <c r="B38" s="672"/>
      <c r="C38" s="672"/>
      <c r="D38" s="672"/>
      <c r="E38" s="672"/>
      <c r="F38" s="672"/>
      <c r="G38" s="672"/>
      <c r="H38" s="672"/>
      <c r="I38" s="672"/>
      <c r="J38" s="672"/>
      <c r="K38" s="672"/>
      <c r="L38" s="677"/>
      <c r="M38" s="5" t="s">
        <v>154</v>
      </c>
      <c r="N38" s="488" t="str">
        <f>IF(N37="","",N37)</f>
        <v/>
      </c>
      <c r="O38" s="489"/>
      <c r="P38" s="37" t="s">
        <v>258</v>
      </c>
      <c r="Q38" s="8"/>
      <c r="R38" s="8"/>
      <c r="S38" s="50"/>
    </row>
    <row r="39" spans="1:30" ht="20.100000000000001" customHeight="1" thickBot="1" x14ac:dyDescent="0.2">
      <c r="A39" s="152"/>
      <c r="B39" s="658"/>
      <c r="C39" s="658"/>
      <c r="D39" s="658"/>
      <c r="E39" s="658"/>
      <c r="F39" s="658"/>
      <c r="G39" s="658"/>
      <c r="H39" s="658"/>
      <c r="I39" s="658"/>
      <c r="J39" s="658"/>
      <c r="K39" s="658"/>
      <c r="L39" s="659"/>
      <c r="M39" s="6" t="s">
        <v>72</v>
      </c>
      <c r="N39" s="660" t="str">
        <f>IF(SUM(M9:M36)=0,"",IF(O51&lt;&gt;"","",TRUNC(N38,0)))</f>
        <v/>
      </c>
      <c r="O39" s="661"/>
      <c r="P39" s="58" t="s">
        <v>258</v>
      </c>
      <c r="Q39" s="8"/>
      <c r="R39" s="8"/>
      <c r="S39" s="50"/>
    </row>
    <row r="40" spans="1:30" ht="26.25" customHeight="1" x14ac:dyDescent="0.15">
      <c r="A40" s="233" t="s">
        <v>386</v>
      </c>
      <c r="B40" s="210"/>
      <c r="C40" s="210"/>
      <c r="D40" s="9"/>
      <c r="E40" s="210"/>
      <c r="F40" s="210"/>
      <c r="G40" s="210"/>
      <c r="H40" s="210"/>
      <c r="I40" s="210"/>
      <c r="J40" s="210"/>
      <c r="K40" s="210"/>
      <c r="L40" s="9"/>
      <c r="M40" s="9"/>
      <c r="N40" s="9"/>
      <c r="O40" s="211"/>
      <c r="P40" s="234" t="s">
        <v>99</v>
      </c>
      <c r="Q40" s="8"/>
      <c r="R40" s="8"/>
      <c r="S40" s="50"/>
    </row>
    <row r="41" spans="1:30" ht="20.100000000000001" customHeight="1" x14ac:dyDescent="0.15">
      <c r="A41" s="678" t="s">
        <v>172</v>
      </c>
      <c r="B41" s="679"/>
      <c r="C41" s="679"/>
      <c r="D41" s="679"/>
      <c r="E41" s="679"/>
      <c r="F41" s="679"/>
      <c r="G41" s="679"/>
      <c r="H41" s="679"/>
      <c r="I41" s="679"/>
      <c r="J41" s="679"/>
      <c r="K41" s="679"/>
      <c r="L41" s="679"/>
      <c r="M41" s="679"/>
      <c r="N41" s="679"/>
      <c r="O41" s="680"/>
      <c r="P41" s="680"/>
      <c r="Q41" s="8"/>
      <c r="R41" s="8"/>
      <c r="S41" s="50"/>
    </row>
    <row r="42" spans="1:30" ht="20.100000000000001" customHeight="1" x14ac:dyDescent="0.15">
      <c r="A42" s="680"/>
      <c r="B42" s="680"/>
      <c r="C42" s="680"/>
      <c r="D42" s="680"/>
      <c r="E42" s="680"/>
      <c r="F42" s="680"/>
      <c r="G42" s="680"/>
      <c r="H42" s="680"/>
      <c r="I42" s="680"/>
      <c r="J42" s="680"/>
      <c r="K42" s="680"/>
      <c r="L42" s="680"/>
      <c r="M42" s="680"/>
      <c r="N42" s="680"/>
      <c r="O42" s="680"/>
      <c r="P42" s="680"/>
      <c r="Q42" s="8"/>
      <c r="R42" s="8"/>
      <c r="S42" s="50"/>
    </row>
    <row r="43" spans="1:30" ht="14.25" x14ac:dyDescent="0.15">
      <c r="A43" s="186" t="s">
        <v>90</v>
      </c>
      <c r="B43" s="2"/>
      <c r="C43" s="2"/>
      <c r="D43" s="2"/>
      <c r="E43" s="2"/>
      <c r="F43" s="2"/>
      <c r="G43" s="2"/>
      <c r="H43" s="2"/>
      <c r="I43" s="2"/>
      <c r="J43" s="18"/>
      <c r="K43" s="2"/>
      <c r="O43" s="4" t="s">
        <v>259</v>
      </c>
      <c r="P43" s="232" t="s">
        <v>260</v>
      </c>
    </row>
    <row r="44" spans="1:30" ht="9" customHeight="1" x14ac:dyDescent="0.15">
      <c r="A44" s="186"/>
      <c r="B44" s="2"/>
      <c r="C44" s="2"/>
      <c r="D44" s="2"/>
      <c r="E44" s="2"/>
      <c r="F44" s="2"/>
      <c r="G44" s="2"/>
      <c r="H44" s="2"/>
      <c r="I44" s="2"/>
      <c r="J44" s="18"/>
      <c r="K44" s="2"/>
    </row>
    <row r="45" spans="1:30" ht="20.100000000000001" customHeight="1" x14ac:dyDescent="0.15">
      <c r="A45" s="187" t="s">
        <v>261</v>
      </c>
      <c r="B45" s="2"/>
      <c r="C45" s="2"/>
      <c r="D45" s="2"/>
      <c r="E45" s="2"/>
      <c r="F45" s="2"/>
      <c r="G45" s="2"/>
      <c r="H45" s="2"/>
      <c r="I45" s="2"/>
      <c r="J45" s="18"/>
      <c r="K45" s="2"/>
      <c r="L45" s="2"/>
      <c r="M45" s="2"/>
      <c r="N45" s="2"/>
      <c r="O45" s="2"/>
      <c r="P45" s="2"/>
      <c r="Q45" s="2"/>
      <c r="R45" s="2"/>
    </row>
    <row r="46" spans="1:30" ht="9" customHeight="1" x14ac:dyDescent="0.15">
      <c r="B46" s="4"/>
      <c r="C46" s="4"/>
      <c r="D46" s="4"/>
      <c r="E46" s="4"/>
      <c r="F46" s="4"/>
      <c r="G46" s="4"/>
      <c r="H46" s="4"/>
      <c r="I46" s="4"/>
      <c r="J46" s="8"/>
      <c r="K46" s="4"/>
      <c r="L46" s="4"/>
      <c r="M46" s="4"/>
      <c r="N46" s="4"/>
      <c r="O46" s="4"/>
      <c r="P46" s="195"/>
      <c r="Q46" s="4"/>
      <c r="R46" s="4"/>
    </row>
    <row r="47" spans="1:30" ht="20.100000000000001" customHeight="1" x14ac:dyDescent="0.15">
      <c r="A47" s="672" t="str">
        <f>A5</f>
        <v>　　　　年　　月　　日　～　　　　　年　　月　　日</v>
      </c>
      <c r="B47" s="673"/>
      <c r="C47" s="673"/>
      <c r="D47" s="673"/>
      <c r="E47" s="673"/>
      <c r="F47" s="673"/>
      <c r="G47" s="673"/>
      <c r="H47" s="673"/>
      <c r="I47" s="673"/>
      <c r="J47" s="673"/>
      <c r="K47" s="673"/>
      <c r="L47" s="673"/>
      <c r="M47" s="673"/>
      <c r="N47" s="673"/>
      <c r="O47" s="224"/>
      <c r="P47" s="224"/>
      <c r="Q47" s="8"/>
      <c r="R47" s="8"/>
      <c r="S47" s="50"/>
    </row>
    <row r="48" spans="1:30" ht="20.100000000000001" customHeight="1" x14ac:dyDescent="0.15">
      <c r="A48" s="8" t="s">
        <v>262</v>
      </c>
      <c r="D48" s="8"/>
      <c r="E48" s="662" t="str">
        <f>IF(E6="","",E6)</f>
        <v/>
      </c>
      <c r="F48" s="663"/>
      <c r="G48" s="663"/>
      <c r="H48" s="663"/>
      <c r="I48" s="663"/>
      <c r="J48" s="663"/>
      <c r="K48" s="663"/>
      <c r="L48" s="663"/>
      <c r="M48" s="663"/>
      <c r="N48" s="663"/>
      <c r="O48" s="663"/>
      <c r="P48" s="663"/>
      <c r="Q48" s="8"/>
      <c r="R48" s="8"/>
      <c r="S48" s="50"/>
      <c r="AC48" s="142" t="s">
        <v>263</v>
      </c>
      <c r="AD48" s="142" t="s">
        <v>163</v>
      </c>
    </row>
    <row r="49" spans="1:30" ht="9" customHeight="1" thickBot="1" x14ac:dyDescent="0.2">
      <c r="B49" s="4"/>
      <c r="C49" s="4"/>
      <c r="D49" s="4"/>
      <c r="E49" s="4"/>
      <c r="F49" s="4"/>
      <c r="G49" s="4"/>
      <c r="H49" s="4"/>
      <c r="I49" s="4"/>
      <c r="J49" s="8"/>
      <c r="K49" s="4"/>
      <c r="L49" s="4"/>
      <c r="M49" s="4"/>
      <c r="N49" s="4"/>
      <c r="O49" s="4"/>
      <c r="P49" s="195"/>
      <c r="Q49" s="4"/>
      <c r="R49" s="4"/>
    </row>
    <row r="50" spans="1:30" ht="35.1" customHeight="1" x14ac:dyDescent="0.15">
      <c r="A50" s="664" t="s">
        <v>21</v>
      </c>
      <c r="B50" s="665"/>
      <c r="C50" s="666"/>
      <c r="D50" s="7" t="s">
        <v>22</v>
      </c>
      <c r="E50" s="667" t="s">
        <v>162</v>
      </c>
      <c r="F50" s="668"/>
      <c r="G50" s="668"/>
      <c r="H50" s="668"/>
      <c r="I50" s="668"/>
      <c r="J50" s="668"/>
      <c r="K50" s="669"/>
      <c r="L50" s="118" t="s">
        <v>117</v>
      </c>
      <c r="M50" s="118" t="s">
        <v>118</v>
      </c>
      <c r="N50" s="118" t="s">
        <v>116</v>
      </c>
      <c r="O50" s="118" t="s">
        <v>119</v>
      </c>
      <c r="P50" s="20" t="s">
        <v>23</v>
      </c>
      <c r="Q50" s="21"/>
      <c r="R50" s="21"/>
      <c r="S50" s="50"/>
      <c r="AC50" s="196" t="s">
        <v>253</v>
      </c>
      <c r="AD50" s="197" t="s">
        <v>254</v>
      </c>
    </row>
    <row r="51" spans="1:30" ht="20.100000000000001" customHeight="1" x14ac:dyDescent="0.15">
      <c r="A51" s="198"/>
      <c r="B51" s="199" t="s">
        <v>255</v>
      </c>
      <c r="C51" s="200"/>
      <c r="D51" s="189"/>
      <c r="E51" s="190"/>
      <c r="F51" s="184" t="s">
        <v>256</v>
      </c>
      <c r="G51" s="191"/>
      <c r="H51" s="184" t="s">
        <v>257</v>
      </c>
      <c r="I51" s="192"/>
      <c r="J51" s="184" t="s">
        <v>256</v>
      </c>
      <c r="K51" s="191"/>
      <c r="L51" s="185" t="str">
        <f>IF(OR(E51="",I51=""),"",IF(OR(I51&gt;24,AND(I51=24,TIME(I51,K51,)&gt;0),E51&gt;=24),"時間は24時迄!!",IF(AND(TIME(I51,K51,)=TIME(E51,G51,),I51=24,E51=24),0,IF(AND(I51=24,TIME(I51,K51,)=0),ROUND((TIME(I51,K51,)+1-TIME(E51,G51,))*24,2),ROUND((TIME(I51,K51,)-TIME(E51,G51,))*24,2)))))</f>
        <v/>
      </c>
      <c r="M51" s="193"/>
      <c r="N51" s="119" t="str">
        <f>IF(M51="","",IF(AND(M51&gt;=0.07,M51&lt;=0.26),AD51,AC51))</f>
        <v/>
      </c>
      <c r="O51" s="120" t="str">
        <f>IF(L51="","",ROUND(N51*L51,4))</f>
        <v/>
      </c>
      <c r="P51" s="212"/>
      <c r="Q51" s="202"/>
      <c r="R51" s="202"/>
      <c r="S51" s="50"/>
      <c r="AC51" s="188">
        <f>ROUND(1.404*M51^2.5*60*60,3)</f>
        <v>0</v>
      </c>
      <c r="AD51" s="188" t="e">
        <f>ROUND(ROUND((81.2+0.24/M51+(8.4+12/SQRT(0.75))*(M51/1.2-0.09)^2),4)*M51^(5/2)*60,3)</f>
        <v>#DIV/0!</v>
      </c>
    </row>
    <row r="52" spans="1:30" ht="20.100000000000001" customHeight="1" x14ac:dyDescent="0.15">
      <c r="A52" s="198"/>
      <c r="B52" s="199" t="s">
        <v>255</v>
      </c>
      <c r="C52" s="200"/>
      <c r="D52" s="189"/>
      <c r="E52" s="190"/>
      <c r="F52" s="184" t="s">
        <v>256</v>
      </c>
      <c r="G52" s="191"/>
      <c r="H52" s="184" t="s">
        <v>257</v>
      </c>
      <c r="I52" s="192"/>
      <c r="J52" s="184" t="s">
        <v>256</v>
      </c>
      <c r="K52" s="191"/>
      <c r="L52" s="185" t="str">
        <f>IF(OR(E52="",I52=""),"",IF(OR(I52&gt;24,AND(I52=24,TIME(I52,K52,)&gt;0),E52&gt;=24),"時間は24時迄!!",IF(AND(TIME(I52,K52,)=TIME(E52,G52,),I52=24,E52=24),0,IF(AND(I52=24,TIME(I52,K52,)=0),ROUND((TIME(I52,K52,)+1-TIME(E52,G52,))*24,2),ROUND((TIME(I52,K52,)-TIME(E52,G52,))*24,2)))))</f>
        <v/>
      </c>
      <c r="M52" s="193"/>
      <c r="N52" s="119" t="str">
        <f t="shared" ref="N52:N78" si="5">IF(M52="","",IF(AND(M52&gt;=0.07,M52&lt;=0.26),AD52,AC52))</f>
        <v/>
      </c>
      <c r="O52" s="120" t="str">
        <f>IF(L52="","",ROUND(N52*L52,4))</f>
        <v/>
      </c>
      <c r="P52" s="19"/>
      <c r="Q52" s="8"/>
      <c r="R52" s="8"/>
      <c r="S52" s="50"/>
      <c r="AC52" s="188">
        <f t="shared" ref="AC52:AC78" si="6">ROUND(1.404*M52^2.5*60*60,3)</f>
        <v>0</v>
      </c>
      <c r="AD52" s="188" t="e">
        <f t="shared" ref="AD52:AD78" si="7">ROUND(ROUND((81.2+0.24/M52+(8.4+12/SQRT(0.75))*(M52/1.2-0.09)^2),4)*M52^(5/2)*60,3)</f>
        <v>#DIV/0!</v>
      </c>
    </row>
    <row r="53" spans="1:30" ht="20.100000000000001" customHeight="1" x14ac:dyDescent="0.15">
      <c r="A53" s="198"/>
      <c r="B53" s="199" t="s">
        <v>255</v>
      </c>
      <c r="C53" s="200"/>
      <c r="D53" s="189"/>
      <c r="E53" s="190"/>
      <c r="F53" s="184" t="s">
        <v>256</v>
      </c>
      <c r="G53" s="191"/>
      <c r="H53" s="184" t="s">
        <v>257</v>
      </c>
      <c r="I53" s="192"/>
      <c r="J53" s="184" t="s">
        <v>256</v>
      </c>
      <c r="K53" s="191"/>
      <c r="L53" s="185" t="str">
        <f>IF(OR(E53="",I53=""),"",IF(OR(I53&gt;24,AND(I53=24,TIME(I53,K53,)&gt;0),E53&gt;=24),"時間は24時迄!!",IF(AND(TIME(I53,K53,)=TIME(E53,G53,),I53=24,E53=24),0,IF(AND(I53=24,TIME(I53,K53,)=0),ROUND((TIME(I53,K53,)+1-TIME(E53,G53,))*24,2),ROUND((TIME(I53,K53,)-TIME(E53,G53,))*24,2)))))</f>
        <v/>
      </c>
      <c r="M53" s="193"/>
      <c r="N53" s="119" t="str">
        <f t="shared" si="5"/>
        <v/>
      </c>
      <c r="O53" s="120" t="str">
        <f>IF(L53="","",ROUND(N53*L53,4))</f>
        <v/>
      </c>
      <c r="P53" s="19"/>
      <c r="Q53" s="8"/>
      <c r="R53" s="8"/>
      <c r="S53" s="50"/>
      <c r="AC53" s="188">
        <f t="shared" si="6"/>
        <v>0</v>
      </c>
      <c r="AD53" s="188" t="e">
        <f t="shared" si="7"/>
        <v>#DIV/0!</v>
      </c>
    </row>
    <row r="54" spans="1:30" ht="20.100000000000001" customHeight="1" x14ac:dyDescent="0.15">
      <c r="A54" s="198"/>
      <c r="B54" s="199" t="s">
        <v>255</v>
      </c>
      <c r="C54" s="200"/>
      <c r="D54" s="189"/>
      <c r="E54" s="190"/>
      <c r="F54" s="184" t="s">
        <v>256</v>
      </c>
      <c r="G54" s="191"/>
      <c r="H54" s="184" t="s">
        <v>257</v>
      </c>
      <c r="I54" s="192"/>
      <c r="J54" s="184" t="s">
        <v>256</v>
      </c>
      <c r="K54" s="191"/>
      <c r="L54" s="185" t="str">
        <f>IF(OR(E54="",I54=""),"",IF(OR(I54&gt;24,AND(I54=24,TIME(I54,K54,)&gt;0),E54&gt;=24),"時間は24時迄!!",IF(AND(TIME(I54,K54,)=TIME(E54,G54,),I54=24,E54=24),0,IF(AND(I54=24,TIME(I54,K54,)=0),ROUND((TIME(I54,K54,)+1-TIME(E54,G54,))*24,2),ROUND((TIME(I54,K54,)-TIME(E54,G54,))*24,2)))))</f>
        <v/>
      </c>
      <c r="M54" s="193"/>
      <c r="N54" s="119" t="str">
        <f t="shared" si="5"/>
        <v/>
      </c>
      <c r="O54" s="120" t="str">
        <f>IF(L54="","",ROUND(N54*L54,4))</f>
        <v/>
      </c>
      <c r="P54" s="19"/>
      <c r="Q54" s="8"/>
      <c r="R54" s="8"/>
      <c r="S54" s="50"/>
      <c r="AC54" s="188">
        <f t="shared" si="6"/>
        <v>0</v>
      </c>
      <c r="AD54" s="188" t="e">
        <f t="shared" si="7"/>
        <v>#DIV/0!</v>
      </c>
    </row>
    <row r="55" spans="1:30" ht="20.100000000000001" customHeight="1" x14ac:dyDescent="0.15">
      <c r="A55" s="198"/>
      <c r="B55" s="199" t="s">
        <v>255</v>
      </c>
      <c r="C55" s="200"/>
      <c r="D55" s="189"/>
      <c r="E55" s="190"/>
      <c r="F55" s="184" t="s">
        <v>256</v>
      </c>
      <c r="G55" s="191"/>
      <c r="H55" s="184" t="s">
        <v>257</v>
      </c>
      <c r="I55" s="192"/>
      <c r="J55" s="184" t="s">
        <v>256</v>
      </c>
      <c r="K55" s="191"/>
      <c r="L55" s="185" t="str">
        <f t="shared" ref="L55:L78" si="8">IF(OR(E55="",I55=""),"",IF(OR(I55&gt;24,AND(I55=24,TIME(I55,K55,)&gt;0),E55&gt;=24),"時間は24時迄!!",IF(AND(TIME(I55,K55,)=TIME(E55,G55,),I55=24,E55=24),0,IF(AND(I55=24,TIME(I55,K55,)=0),ROUND((TIME(I55,K55,)+1-TIME(E55,G55,))*24,2),ROUND((TIME(I55,K55,)-TIME(E55,G55,))*24,2)))))</f>
        <v/>
      </c>
      <c r="M55" s="193"/>
      <c r="N55" s="119" t="str">
        <f t="shared" si="5"/>
        <v/>
      </c>
      <c r="O55" s="120" t="str">
        <f>IF(L55="","",ROUND(N55*L55,4))</f>
        <v/>
      </c>
      <c r="P55" s="19"/>
      <c r="Q55" s="8"/>
      <c r="R55" s="8"/>
      <c r="S55" s="50"/>
      <c r="AC55" s="188">
        <f t="shared" si="6"/>
        <v>0</v>
      </c>
      <c r="AD55" s="188" t="e">
        <f t="shared" si="7"/>
        <v>#DIV/0!</v>
      </c>
    </row>
    <row r="56" spans="1:30" ht="20.100000000000001" customHeight="1" x14ac:dyDescent="0.15">
      <c r="A56" s="198"/>
      <c r="B56" s="199" t="s">
        <v>255</v>
      </c>
      <c r="C56" s="200"/>
      <c r="D56" s="189"/>
      <c r="E56" s="190"/>
      <c r="F56" s="184" t="s">
        <v>256</v>
      </c>
      <c r="G56" s="191"/>
      <c r="H56" s="184" t="s">
        <v>257</v>
      </c>
      <c r="I56" s="192"/>
      <c r="J56" s="184" t="s">
        <v>256</v>
      </c>
      <c r="K56" s="191"/>
      <c r="L56" s="185" t="str">
        <f t="shared" si="8"/>
        <v/>
      </c>
      <c r="M56" s="193"/>
      <c r="N56" s="119" t="str">
        <f t="shared" si="5"/>
        <v/>
      </c>
      <c r="O56" s="120" t="str">
        <f t="shared" ref="O56:O77" si="9">IF(L56="","",ROUND(N56*L56,4))</f>
        <v/>
      </c>
      <c r="P56" s="19"/>
      <c r="Q56" s="8"/>
      <c r="R56" s="8"/>
      <c r="S56" s="50"/>
      <c r="AC56" s="188">
        <f t="shared" si="6"/>
        <v>0</v>
      </c>
      <c r="AD56" s="188" t="e">
        <f t="shared" si="7"/>
        <v>#DIV/0!</v>
      </c>
    </row>
    <row r="57" spans="1:30" ht="20.100000000000001" customHeight="1" x14ac:dyDescent="0.15">
      <c r="A57" s="198"/>
      <c r="B57" s="199" t="s">
        <v>255</v>
      </c>
      <c r="C57" s="200"/>
      <c r="D57" s="189"/>
      <c r="E57" s="190"/>
      <c r="F57" s="184" t="s">
        <v>256</v>
      </c>
      <c r="G57" s="191"/>
      <c r="H57" s="184" t="s">
        <v>257</v>
      </c>
      <c r="I57" s="192"/>
      <c r="J57" s="184" t="s">
        <v>256</v>
      </c>
      <c r="K57" s="191"/>
      <c r="L57" s="185" t="str">
        <f t="shared" si="8"/>
        <v/>
      </c>
      <c r="M57" s="193"/>
      <c r="N57" s="119" t="str">
        <f t="shared" si="5"/>
        <v/>
      </c>
      <c r="O57" s="120" t="str">
        <f t="shared" si="9"/>
        <v/>
      </c>
      <c r="P57" s="204"/>
      <c r="Q57" s="8"/>
      <c r="R57" s="8"/>
      <c r="S57" s="50"/>
      <c r="AC57" s="188">
        <f t="shared" si="6"/>
        <v>0</v>
      </c>
      <c r="AD57" s="188" t="e">
        <f t="shared" si="7"/>
        <v>#DIV/0!</v>
      </c>
    </row>
    <row r="58" spans="1:30" ht="20.100000000000001" customHeight="1" x14ac:dyDescent="0.15">
      <c r="A58" s="198"/>
      <c r="B58" s="199" t="s">
        <v>255</v>
      </c>
      <c r="C58" s="200"/>
      <c r="D58" s="189"/>
      <c r="E58" s="190"/>
      <c r="F58" s="184" t="s">
        <v>256</v>
      </c>
      <c r="G58" s="191"/>
      <c r="H58" s="184" t="s">
        <v>257</v>
      </c>
      <c r="I58" s="192"/>
      <c r="J58" s="184" t="s">
        <v>256</v>
      </c>
      <c r="K58" s="191"/>
      <c r="L58" s="185" t="str">
        <f t="shared" si="8"/>
        <v/>
      </c>
      <c r="M58" s="193"/>
      <c r="N58" s="119" t="str">
        <f t="shared" si="5"/>
        <v/>
      </c>
      <c r="O58" s="120" t="str">
        <f t="shared" si="9"/>
        <v/>
      </c>
      <c r="P58" s="213"/>
      <c r="Q58" s="8"/>
      <c r="R58" s="8"/>
      <c r="S58" s="50"/>
      <c r="AC58" s="188">
        <f t="shared" si="6"/>
        <v>0</v>
      </c>
      <c r="AD58" s="188" t="e">
        <f t="shared" si="7"/>
        <v>#DIV/0!</v>
      </c>
    </row>
    <row r="59" spans="1:30" ht="20.100000000000001" customHeight="1" x14ac:dyDescent="0.15">
      <c r="A59" s="198"/>
      <c r="B59" s="199" t="s">
        <v>255</v>
      </c>
      <c r="C59" s="200"/>
      <c r="D59" s="189"/>
      <c r="E59" s="190"/>
      <c r="F59" s="184" t="s">
        <v>256</v>
      </c>
      <c r="G59" s="191"/>
      <c r="H59" s="184" t="s">
        <v>257</v>
      </c>
      <c r="I59" s="192"/>
      <c r="J59" s="184" t="s">
        <v>256</v>
      </c>
      <c r="K59" s="191"/>
      <c r="L59" s="185" t="str">
        <f t="shared" si="8"/>
        <v/>
      </c>
      <c r="M59" s="193"/>
      <c r="N59" s="119" t="str">
        <f t="shared" si="5"/>
        <v/>
      </c>
      <c r="O59" s="120" t="str">
        <f t="shared" si="9"/>
        <v/>
      </c>
      <c r="P59" s="19"/>
      <c r="Q59" s="8"/>
      <c r="R59" s="8"/>
      <c r="S59" s="50"/>
      <c r="AC59" s="188">
        <f t="shared" si="6"/>
        <v>0</v>
      </c>
      <c r="AD59" s="188" t="e">
        <f t="shared" si="7"/>
        <v>#DIV/0!</v>
      </c>
    </row>
    <row r="60" spans="1:30" ht="20.100000000000001" customHeight="1" x14ac:dyDescent="0.15">
      <c r="A60" s="198"/>
      <c r="B60" s="199" t="s">
        <v>255</v>
      </c>
      <c r="C60" s="200"/>
      <c r="D60" s="189"/>
      <c r="E60" s="190"/>
      <c r="F60" s="184" t="s">
        <v>256</v>
      </c>
      <c r="G60" s="191"/>
      <c r="H60" s="184" t="s">
        <v>257</v>
      </c>
      <c r="I60" s="192"/>
      <c r="J60" s="184" t="s">
        <v>256</v>
      </c>
      <c r="K60" s="191"/>
      <c r="L60" s="185" t="str">
        <f t="shared" si="8"/>
        <v/>
      </c>
      <c r="M60" s="193"/>
      <c r="N60" s="119" t="str">
        <f t="shared" si="5"/>
        <v/>
      </c>
      <c r="O60" s="120" t="str">
        <f t="shared" si="9"/>
        <v/>
      </c>
      <c r="P60" s="204"/>
      <c r="Q60" s="8"/>
      <c r="R60" s="8"/>
      <c r="S60" s="50"/>
      <c r="AC60" s="188">
        <f t="shared" si="6"/>
        <v>0</v>
      </c>
      <c r="AD60" s="188" t="e">
        <f t="shared" si="7"/>
        <v>#DIV/0!</v>
      </c>
    </row>
    <row r="61" spans="1:30" ht="20.100000000000001" customHeight="1" x14ac:dyDescent="0.15">
      <c r="A61" s="198"/>
      <c r="B61" s="199" t="s">
        <v>255</v>
      </c>
      <c r="C61" s="200"/>
      <c r="D61" s="189"/>
      <c r="E61" s="190"/>
      <c r="F61" s="184" t="s">
        <v>256</v>
      </c>
      <c r="G61" s="191"/>
      <c r="H61" s="184" t="s">
        <v>257</v>
      </c>
      <c r="I61" s="192"/>
      <c r="J61" s="184" t="s">
        <v>256</v>
      </c>
      <c r="K61" s="191"/>
      <c r="L61" s="185" t="str">
        <f t="shared" si="8"/>
        <v/>
      </c>
      <c r="M61" s="193"/>
      <c r="N61" s="119" t="str">
        <f t="shared" si="5"/>
        <v/>
      </c>
      <c r="O61" s="120" t="str">
        <f t="shared" si="9"/>
        <v/>
      </c>
      <c r="P61" s="214"/>
      <c r="Q61" s="8"/>
      <c r="R61" s="8"/>
      <c r="S61" s="50"/>
      <c r="AC61" s="188">
        <f t="shared" si="6"/>
        <v>0</v>
      </c>
      <c r="AD61" s="188" t="e">
        <f t="shared" si="7"/>
        <v>#DIV/0!</v>
      </c>
    </row>
    <row r="62" spans="1:30" ht="20.100000000000001" customHeight="1" x14ac:dyDescent="0.15">
      <c r="A62" s="198"/>
      <c r="B62" s="199" t="s">
        <v>255</v>
      </c>
      <c r="C62" s="200"/>
      <c r="D62" s="189"/>
      <c r="E62" s="190"/>
      <c r="F62" s="184" t="s">
        <v>256</v>
      </c>
      <c r="G62" s="191"/>
      <c r="H62" s="184" t="s">
        <v>257</v>
      </c>
      <c r="I62" s="192"/>
      <c r="J62" s="184" t="s">
        <v>256</v>
      </c>
      <c r="K62" s="191"/>
      <c r="L62" s="185" t="str">
        <f t="shared" si="8"/>
        <v/>
      </c>
      <c r="M62" s="193"/>
      <c r="N62" s="119" t="str">
        <f t="shared" si="5"/>
        <v/>
      </c>
      <c r="O62" s="120" t="str">
        <f t="shared" si="9"/>
        <v/>
      </c>
      <c r="P62" s="19"/>
      <c r="Q62" s="8"/>
      <c r="R62" s="8"/>
      <c r="S62" s="50"/>
      <c r="AC62" s="188">
        <f t="shared" si="6"/>
        <v>0</v>
      </c>
      <c r="AD62" s="188" t="e">
        <f t="shared" si="7"/>
        <v>#DIV/0!</v>
      </c>
    </row>
    <row r="63" spans="1:30" ht="20.100000000000001" customHeight="1" x14ac:dyDescent="0.15">
      <c r="A63" s="198"/>
      <c r="B63" s="199" t="s">
        <v>255</v>
      </c>
      <c r="C63" s="200"/>
      <c r="D63" s="189"/>
      <c r="E63" s="190"/>
      <c r="F63" s="184" t="s">
        <v>256</v>
      </c>
      <c r="G63" s="191"/>
      <c r="H63" s="184" t="s">
        <v>257</v>
      </c>
      <c r="I63" s="192"/>
      <c r="J63" s="184" t="s">
        <v>256</v>
      </c>
      <c r="K63" s="191"/>
      <c r="L63" s="185" t="str">
        <f t="shared" si="8"/>
        <v/>
      </c>
      <c r="M63" s="193"/>
      <c r="N63" s="119" t="str">
        <f t="shared" si="5"/>
        <v/>
      </c>
      <c r="O63" s="120" t="str">
        <f t="shared" si="9"/>
        <v/>
      </c>
      <c r="P63" s="19"/>
      <c r="Q63" s="45"/>
      <c r="R63" s="45"/>
      <c r="S63" s="50"/>
      <c r="AC63" s="188">
        <f t="shared" si="6"/>
        <v>0</v>
      </c>
      <c r="AD63" s="188" t="e">
        <f t="shared" si="7"/>
        <v>#DIV/0!</v>
      </c>
    </row>
    <row r="64" spans="1:30" ht="20.100000000000001" customHeight="1" x14ac:dyDescent="0.15">
      <c r="A64" s="198"/>
      <c r="B64" s="199" t="s">
        <v>255</v>
      </c>
      <c r="C64" s="200"/>
      <c r="D64" s="189"/>
      <c r="E64" s="190"/>
      <c r="F64" s="184" t="s">
        <v>256</v>
      </c>
      <c r="G64" s="191"/>
      <c r="H64" s="184" t="s">
        <v>257</v>
      </c>
      <c r="I64" s="192"/>
      <c r="J64" s="184" t="s">
        <v>256</v>
      </c>
      <c r="K64" s="191"/>
      <c r="L64" s="185" t="str">
        <f t="shared" si="8"/>
        <v/>
      </c>
      <c r="M64" s="193"/>
      <c r="N64" s="119" t="str">
        <f t="shared" si="5"/>
        <v/>
      </c>
      <c r="O64" s="120" t="str">
        <f t="shared" si="9"/>
        <v/>
      </c>
      <c r="P64" s="19"/>
      <c r="Q64" s="45"/>
      <c r="R64" s="45"/>
      <c r="S64" s="50"/>
      <c r="AC64" s="188">
        <f t="shared" si="6"/>
        <v>0</v>
      </c>
      <c r="AD64" s="188" t="e">
        <f t="shared" si="7"/>
        <v>#DIV/0!</v>
      </c>
    </row>
    <row r="65" spans="1:30" ht="20.100000000000001" customHeight="1" x14ac:dyDescent="0.15">
      <c r="A65" s="198"/>
      <c r="B65" s="199" t="s">
        <v>255</v>
      </c>
      <c r="C65" s="200"/>
      <c r="D65" s="189"/>
      <c r="E65" s="190"/>
      <c r="F65" s="184" t="s">
        <v>256</v>
      </c>
      <c r="G65" s="191"/>
      <c r="H65" s="184" t="s">
        <v>257</v>
      </c>
      <c r="I65" s="192"/>
      <c r="J65" s="184" t="s">
        <v>256</v>
      </c>
      <c r="K65" s="191"/>
      <c r="L65" s="185" t="str">
        <f t="shared" si="8"/>
        <v/>
      </c>
      <c r="M65" s="193"/>
      <c r="N65" s="119" t="str">
        <f t="shared" si="5"/>
        <v/>
      </c>
      <c r="O65" s="120" t="str">
        <f t="shared" si="9"/>
        <v/>
      </c>
      <c r="P65" s="19"/>
      <c r="Q65" s="45"/>
      <c r="R65" s="45"/>
      <c r="S65" s="50"/>
      <c r="AC65" s="188">
        <f t="shared" si="6"/>
        <v>0</v>
      </c>
      <c r="AD65" s="188" t="e">
        <f t="shared" si="7"/>
        <v>#DIV/0!</v>
      </c>
    </row>
    <row r="66" spans="1:30" ht="20.100000000000001" customHeight="1" x14ac:dyDescent="0.15">
      <c r="A66" s="198"/>
      <c r="B66" s="199" t="s">
        <v>255</v>
      </c>
      <c r="C66" s="200"/>
      <c r="D66" s="189"/>
      <c r="E66" s="190"/>
      <c r="F66" s="184" t="s">
        <v>256</v>
      </c>
      <c r="G66" s="191"/>
      <c r="H66" s="184" t="s">
        <v>257</v>
      </c>
      <c r="I66" s="192"/>
      <c r="J66" s="184" t="s">
        <v>256</v>
      </c>
      <c r="K66" s="191"/>
      <c r="L66" s="185" t="str">
        <f t="shared" si="8"/>
        <v/>
      </c>
      <c r="M66" s="193"/>
      <c r="N66" s="119" t="str">
        <f t="shared" si="5"/>
        <v/>
      </c>
      <c r="O66" s="120" t="str">
        <f t="shared" si="9"/>
        <v/>
      </c>
      <c r="P66" s="19"/>
      <c r="Q66" s="45"/>
      <c r="R66" s="45"/>
      <c r="S66" s="50"/>
      <c r="AC66" s="188">
        <f t="shared" si="6"/>
        <v>0</v>
      </c>
      <c r="AD66" s="188" t="e">
        <f t="shared" si="7"/>
        <v>#DIV/0!</v>
      </c>
    </row>
    <row r="67" spans="1:30" ht="20.100000000000001" customHeight="1" x14ac:dyDescent="0.15">
      <c r="A67" s="198"/>
      <c r="B67" s="199" t="s">
        <v>255</v>
      </c>
      <c r="C67" s="200"/>
      <c r="D67" s="189"/>
      <c r="E67" s="190"/>
      <c r="F67" s="184" t="s">
        <v>256</v>
      </c>
      <c r="G67" s="191"/>
      <c r="H67" s="184" t="s">
        <v>257</v>
      </c>
      <c r="I67" s="192"/>
      <c r="J67" s="184" t="s">
        <v>256</v>
      </c>
      <c r="K67" s="191"/>
      <c r="L67" s="185" t="str">
        <f t="shared" si="8"/>
        <v/>
      </c>
      <c r="M67" s="193"/>
      <c r="N67" s="119" t="str">
        <f t="shared" si="5"/>
        <v/>
      </c>
      <c r="O67" s="120" t="str">
        <f t="shared" si="9"/>
        <v/>
      </c>
      <c r="P67" s="19"/>
      <c r="Q67" s="8"/>
      <c r="R67" s="8"/>
      <c r="S67" s="50"/>
      <c r="AC67" s="188">
        <f t="shared" si="6"/>
        <v>0</v>
      </c>
      <c r="AD67" s="188" t="e">
        <f t="shared" si="7"/>
        <v>#DIV/0!</v>
      </c>
    </row>
    <row r="68" spans="1:30" ht="20.100000000000001" customHeight="1" x14ac:dyDescent="0.15">
      <c r="A68" s="198"/>
      <c r="B68" s="199" t="s">
        <v>255</v>
      </c>
      <c r="C68" s="200"/>
      <c r="D68" s="189"/>
      <c r="E68" s="190"/>
      <c r="F68" s="184" t="s">
        <v>256</v>
      </c>
      <c r="G68" s="191"/>
      <c r="H68" s="184" t="s">
        <v>257</v>
      </c>
      <c r="I68" s="192"/>
      <c r="J68" s="184" t="s">
        <v>256</v>
      </c>
      <c r="K68" s="191"/>
      <c r="L68" s="185" t="str">
        <f t="shared" si="8"/>
        <v/>
      </c>
      <c r="M68" s="193"/>
      <c r="N68" s="119" t="str">
        <f t="shared" si="5"/>
        <v/>
      </c>
      <c r="O68" s="120" t="str">
        <f t="shared" si="9"/>
        <v/>
      </c>
      <c r="P68" s="19"/>
      <c r="Q68" s="45"/>
      <c r="R68" s="45"/>
      <c r="S68" s="50"/>
      <c r="AC68" s="188">
        <f t="shared" si="6"/>
        <v>0</v>
      </c>
      <c r="AD68" s="188" t="e">
        <f t="shared" si="7"/>
        <v>#DIV/0!</v>
      </c>
    </row>
    <row r="69" spans="1:30" ht="20.100000000000001" customHeight="1" x14ac:dyDescent="0.15">
      <c r="A69" s="198"/>
      <c r="B69" s="199" t="s">
        <v>255</v>
      </c>
      <c r="C69" s="200"/>
      <c r="D69" s="189"/>
      <c r="E69" s="190"/>
      <c r="F69" s="184" t="s">
        <v>256</v>
      </c>
      <c r="G69" s="191"/>
      <c r="H69" s="184" t="s">
        <v>257</v>
      </c>
      <c r="I69" s="192"/>
      <c r="J69" s="184" t="s">
        <v>256</v>
      </c>
      <c r="K69" s="191"/>
      <c r="L69" s="185" t="str">
        <f t="shared" si="8"/>
        <v/>
      </c>
      <c r="M69" s="193"/>
      <c r="N69" s="119" t="str">
        <f t="shared" si="5"/>
        <v/>
      </c>
      <c r="O69" s="120" t="str">
        <f t="shared" si="9"/>
        <v/>
      </c>
      <c r="P69" s="19"/>
      <c r="Q69" s="45"/>
      <c r="R69" s="45"/>
      <c r="S69" s="50"/>
      <c r="AC69" s="188">
        <f t="shared" si="6"/>
        <v>0</v>
      </c>
      <c r="AD69" s="188" t="e">
        <f t="shared" si="7"/>
        <v>#DIV/0!</v>
      </c>
    </row>
    <row r="70" spans="1:30" ht="20.100000000000001" customHeight="1" x14ac:dyDescent="0.15">
      <c r="A70" s="198"/>
      <c r="B70" s="199" t="s">
        <v>255</v>
      </c>
      <c r="C70" s="200"/>
      <c r="D70" s="189"/>
      <c r="E70" s="190"/>
      <c r="F70" s="184" t="s">
        <v>256</v>
      </c>
      <c r="G70" s="191"/>
      <c r="H70" s="184" t="s">
        <v>257</v>
      </c>
      <c r="I70" s="192"/>
      <c r="J70" s="184" t="s">
        <v>256</v>
      </c>
      <c r="K70" s="191"/>
      <c r="L70" s="185" t="str">
        <f t="shared" si="8"/>
        <v/>
      </c>
      <c r="M70" s="193"/>
      <c r="N70" s="119" t="str">
        <f t="shared" si="5"/>
        <v/>
      </c>
      <c r="O70" s="120" t="str">
        <f t="shared" si="9"/>
        <v/>
      </c>
      <c r="P70" s="19"/>
      <c r="Q70" s="8"/>
      <c r="R70" s="8"/>
      <c r="S70" s="50"/>
      <c r="AC70" s="188">
        <f t="shared" si="6"/>
        <v>0</v>
      </c>
      <c r="AD70" s="188" t="e">
        <f t="shared" si="7"/>
        <v>#DIV/0!</v>
      </c>
    </row>
    <row r="71" spans="1:30" ht="20.100000000000001" customHeight="1" x14ac:dyDescent="0.15">
      <c r="A71" s="198"/>
      <c r="B71" s="199" t="s">
        <v>255</v>
      </c>
      <c r="C71" s="200"/>
      <c r="D71" s="189"/>
      <c r="E71" s="190"/>
      <c r="F71" s="184" t="s">
        <v>256</v>
      </c>
      <c r="G71" s="191"/>
      <c r="H71" s="184" t="s">
        <v>257</v>
      </c>
      <c r="I71" s="192"/>
      <c r="J71" s="184" t="s">
        <v>256</v>
      </c>
      <c r="K71" s="191"/>
      <c r="L71" s="185" t="str">
        <f t="shared" si="8"/>
        <v/>
      </c>
      <c r="M71" s="193"/>
      <c r="N71" s="119" t="str">
        <f t="shared" si="5"/>
        <v/>
      </c>
      <c r="O71" s="120" t="str">
        <f t="shared" si="9"/>
        <v/>
      </c>
      <c r="P71" s="19"/>
      <c r="Q71" s="8"/>
      <c r="R71" s="8"/>
      <c r="S71" s="50"/>
      <c r="AC71" s="188">
        <f t="shared" si="6"/>
        <v>0</v>
      </c>
      <c r="AD71" s="188" t="e">
        <f t="shared" si="7"/>
        <v>#DIV/0!</v>
      </c>
    </row>
    <row r="72" spans="1:30" ht="20.100000000000001" customHeight="1" x14ac:dyDescent="0.15">
      <c r="A72" s="198"/>
      <c r="B72" s="199" t="s">
        <v>255</v>
      </c>
      <c r="C72" s="200"/>
      <c r="D72" s="189"/>
      <c r="E72" s="190"/>
      <c r="F72" s="184" t="s">
        <v>256</v>
      </c>
      <c r="G72" s="191"/>
      <c r="H72" s="184" t="s">
        <v>257</v>
      </c>
      <c r="I72" s="192"/>
      <c r="J72" s="184" t="s">
        <v>256</v>
      </c>
      <c r="K72" s="191"/>
      <c r="L72" s="185" t="str">
        <f t="shared" si="8"/>
        <v/>
      </c>
      <c r="M72" s="193"/>
      <c r="N72" s="119" t="str">
        <f t="shared" si="5"/>
        <v/>
      </c>
      <c r="O72" s="120" t="str">
        <f t="shared" si="9"/>
        <v/>
      </c>
      <c r="P72" s="19"/>
      <c r="Q72" s="8"/>
      <c r="R72" s="8"/>
      <c r="S72" s="50"/>
      <c r="AC72" s="188">
        <f t="shared" si="6"/>
        <v>0</v>
      </c>
      <c r="AD72" s="188" t="e">
        <f t="shared" si="7"/>
        <v>#DIV/0!</v>
      </c>
    </row>
    <row r="73" spans="1:30" ht="20.100000000000001" customHeight="1" x14ac:dyDescent="0.15">
      <c r="A73" s="198"/>
      <c r="B73" s="199" t="s">
        <v>255</v>
      </c>
      <c r="C73" s="200"/>
      <c r="D73" s="189"/>
      <c r="E73" s="190"/>
      <c r="F73" s="184" t="s">
        <v>256</v>
      </c>
      <c r="G73" s="191"/>
      <c r="H73" s="184" t="s">
        <v>257</v>
      </c>
      <c r="I73" s="192"/>
      <c r="J73" s="184" t="s">
        <v>256</v>
      </c>
      <c r="K73" s="191"/>
      <c r="L73" s="185" t="str">
        <f t="shared" si="8"/>
        <v/>
      </c>
      <c r="M73" s="193"/>
      <c r="N73" s="119" t="str">
        <f t="shared" si="5"/>
        <v/>
      </c>
      <c r="O73" s="120" t="str">
        <f t="shared" si="9"/>
        <v/>
      </c>
      <c r="P73" s="19"/>
      <c r="Q73" s="8"/>
      <c r="R73" s="8"/>
      <c r="S73" s="50"/>
      <c r="AC73" s="188">
        <f t="shared" si="6"/>
        <v>0</v>
      </c>
      <c r="AD73" s="188" t="e">
        <f t="shared" si="7"/>
        <v>#DIV/0!</v>
      </c>
    </row>
    <row r="74" spans="1:30" ht="20.100000000000001" customHeight="1" x14ac:dyDescent="0.15">
      <c r="A74" s="198"/>
      <c r="B74" s="199" t="s">
        <v>255</v>
      </c>
      <c r="C74" s="200"/>
      <c r="D74" s="189"/>
      <c r="E74" s="190"/>
      <c r="F74" s="184" t="s">
        <v>256</v>
      </c>
      <c r="G74" s="191"/>
      <c r="H74" s="184" t="s">
        <v>257</v>
      </c>
      <c r="I74" s="192"/>
      <c r="J74" s="184" t="s">
        <v>256</v>
      </c>
      <c r="K74" s="191"/>
      <c r="L74" s="185" t="str">
        <f t="shared" si="8"/>
        <v/>
      </c>
      <c r="M74" s="193"/>
      <c r="N74" s="119" t="str">
        <f t="shared" si="5"/>
        <v/>
      </c>
      <c r="O74" s="120" t="str">
        <f t="shared" si="9"/>
        <v/>
      </c>
      <c r="P74" s="19"/>
      <c r="Q74" s="8"/>
      <c r="R74" s="8"/>
      <c r="S74" s="50"/>
      <c r="AC74" s="188">
        <f t="shared" si="6"/>
        <v>0</v>
      </c>
      <c r="AD74" s="188" t="e">
        <f t="shared" si="7"/>
        <v>#DIV/0!</v>
      </c>
    </row>
    <row r="75" spans="1:30" ht="20.100000000000001" customHeight="1" x14ac:dyDescent="0.15">
      <c r="A75" s="198"/>
      <c r="B75" s="199" t="s">
        <v>255</v>
      </c>
      <c r="C75" s="200"/>
      <c r="D75" s="189"/>
      <c r="E75" s="190"/>
      <c r="F75" s="184" t="s">
        <v>256</v>
      </c>
      <c r="G75" s="191"/>
      <c r="H75" s="184" t="s">
        <v>257</v>
      </c>
      <c r="I75" s="192"/>
      <c r="J75" s="184" t="s">
        <v>256</v>
      </c>
      <c r="K75" s="191"/>
      <c r="L75" s="185" t="str">
        <f t="shared" si="8"/>
        <v/>
      </c>
      <c r="M75" s="193"/>
      <c r="N75" s="119" t="str">
        <f t="shared" si="5"/>
        <v/>
      </c>
      <c r="O75" s="120" t="str">
        <f t="shared" si="9"/>
        <v/>
      </c>
      <c r="P75" s="19"/>
      <c r="Q75" s="8"/>
      <c r="R75" s="8"/>
      <c r="S75" s="50"/>
      <c r="AC75" s="188">
        <f t="shared" si="6"/>
        <v>0</v>
      </c>
      <c r="AD75" s="188" t="e">
        <f t="shared" si="7"/>
        <v>#DIV/0!</v>
      </c>
    </row>
    <row r="76" spans="1:30" ht="20.100000000000001" customHeight="1" x14ac:dyDescent="0.15">
      <c r="A76" s="198"/>
      <c r="B76" s="199" t="s">
        <v>255</v>
      </c>
      <c r="C76" s="200"/>
      <c r="D76" s="189"/>
      <c r="E76" s="190"/>
      <c r="F76" s="184" t="s">
        <v>256</v>
      </c>
      <c r="G76" s="191"/>
      <c r="H76" s="184" t="s">
        <v>257</v>
      </c>
      <c r="I76" s="192"/>
      <c r="J76" s="184" t="s">
        <v>256</v>
      </c>
      <c r="K76" s="191"/>
      <c r="L76" s="185" t="str">
        <f t="shared" si="8"/>
        <v/>
      </c>
      <c r="M76" s="193"/>
      <c r="N76" s="119" t="str">
        <f t="shared" si="5"/>
        <v/>
      </c>
      <c r="O76" s="120" t="str">
        <f t="shared" si="9"/>
        <v/>
      </c>
      <c r="P76" s="19"/>
      <c r="Q76" s="8"/>
      <c r="R76" s="8"/>
      <c r="S76" s="50"/>
      <c r="AC76" s="188">
        <f t="shared" si="6"/>
        <v>0</v>
      </c>
      <c r="AD76" s="188" t="e">
        <f t="shared" si="7"/>
        <v>#DIV/0!</v>
      </c>
    </row>
    <row r="77" spans="1:30" ht="20.100000000000001" customHeight="1" x14ac:dyDescent="0.15">
      <c r="A77" s="198"/>
      <c r="B77" s="199" t="s">
        <v>255</v>
      </c>
      <c r="C77" s="200"/>
      <c r="D77" s="189"/>
      <c r="E77" s="190"/>
      <c r="F77" s="184" t="s">
        <v>256</v>
      </c>
      <c r="G77" s="191"/>
      <c r="H77" s="184" t="s">
        <v>257</v>
      </c>
      <c r="I77" s="192"/>
      <c r="J77" s="184" t="s">
        <v>256</v>
      </c>
      <c r="K77" s="191"/>
      <c r="L77" s="185" t="str">
        <f t="shared" si="8"/>
        <v/>
      </c>
      <c r="M77" s="193"/>
      <c r="N77" s="119" t="str">
        <f t="shared" si="5"/>
        <v/>
      </c>
      <c r="O77" s="120" t="str">
        <f t="shared" si="9"/>
        <v/>
      </c>
      <c r="P77" s="19"/>
      <c r="Q77" s="8"/>
      <c r="R77" s="8"/>
      <c r="S77" s="50"/>
      <c r="AC77" s="188">
        <f t="shared" si="6"/>
        <v>0</v>
      </c>
      <c r="AD77" s="188" t="e">
        <f t="shared" si="7"/>
        <v>#DIV/0!</v>
      </c>
    </row>
    <row r="78" spans="1:30" ht="20.100000000000001" customHeight="1" x14ac:dyDescent="0.15">
      <c r="A78" s="198"/>
      <c r="B78" s="199" t="s">
        <v>255</v>
      </c>
      <c r="C78" s="200"/>
      <c r="D78" s="189"/>
      <c r="E78" s="190"/>
      <c r="F78" s="184" t="s">
        <v>256</v>
      </c>
      <c r="G78" s="191"/>
      <c r="H78" s="184" t="s">
        <v>257</v>
      </c>
      <c r="I78" s="192"/>
      <c r="J78" s="184" t="s">
        <v>256</v>
      </c>
      <c r="K78" s="191"/>
      <c r="L78" s="185" t="str">
        <f t="shared" si="8"/>
        <v/>
      </c>
      <c r="M78" s="193"/>
      <c r="N78" s="119" t="str">
        <f t="shared" si="5"/>
        <v/>
      </c>
      <c r="O78" s="120" t="str">
        <f>IF(L78="","",ROUND(N78*L78,4))</f>
        <v/>
      </c>
      <c r="P78" s="19"/>
      <c r="Q78" s="8"/>
      <c r="R78" s="8"/>
      <c r="S78" s="50"/>
      <c r="AC78" s="188">
        <f t="shared" si="6"/>
        <v>0</v>
      </c>
      <c r="AD78" s="188" t="e">
        <f t="shared" si="7"/>
        <v>#DIV/0!</v>
      </c>
    </row>
    <row r="79" spans="1:30" ht="20.100000000000001" customHeight="1" x14ac:dyDescent="0.15">
      <c r="A79" s="17" t="s">
        <v>3</v>
      </c>
      <c r="B79" s="10"/>
      <c r="C79" s="10"/>
      <c r="D79" s="10"/>
      <c r="E79" s="10"/>
      <c r="F79" s="10"/>
      <c r="G79" s="206"/>
      <c r="H79" s="207"/>
      <c r="I79" s="208"/>
      <c r="J79" s="207"/>
      <c r="K79" s="206"/>
      <c r="L79" s="215"/>
      <c r="M79" s="5" t="s">
        <v>120</v>
      </c>
      <c r="N79" s="488" t="str">
        <f>IF(O51="","",SUM(O51:O78))</f>
        <v/>
      </c>
      <c r="O79" s="489"/>
      <c r="P79" s="37" t="s">
        <v>258</v>
      </c>
      <c r="Q79" s="8"/>
      <c r="R79" s="8"/>
      <c r="S79" s="50"/>
    </row>
    <row r="80" spans="1:30" ht="20.100000000000001" customHeight="1" x14ac:dyDescent="0.15">
      <c r="A80" s="29"/>
      <c r="B80" s="672"/>
      <c r="C80" s="674"/>
      <c r="D80" s="674"/>
      <c r="E80" s="674"/>
      <c r="F80" s="674"/>
      <c r="G80" s="216"/>
      <c r="H80" s="217"/>
      <c r="I80" s="218"/>
      <c r="J80" s="217"/>
      <c r="K80" s="216"/>
      <c r="L80" s="219"/>
      <c r="M80" s="5" t="s">
        <v>154</v>
      </c>
      <c r="N80" s="488" t="str">
        <f>IF(O51="","",SUM(O51:O78,N38))</f>
        <v/>
      </c>
      <c r="O80" s="489"/>
      <c r="P80" s="37" t="s">
        <v>258</v>
      </c>
      <c r="Q80" s="8"/>
      <c r="R80" s="8"/>
      <c r="S80" s="50"/>
    </row>
    <row r="81" spans="1:21" ht="20.100000000000001" customHeight="1" thickBot="1" x14ac:dyDescent="0.2">
      <c r="A81" s="152"/>
      <c r="B81" s="675"/>
      <c r="C81" s="676"/>
      <c r="D81" s="676"/>
      <c r="E81" s="676"/>
      <c r="F81" s="676"/>
      <c r="G81" s="220"/>
      <c r="H81" s="221"/>
      <c r="I81" s="222"/>
      <c r="J81" s="221"/>
      <c r="K81" s="220"/>
      <c r="L81" s="223"/>
      <c r="M81" s="6" t="s">
        <v>72</v>
      </c>
      <c r="N81" s="660" t="str">
        <f>IF(O51=O492,"",TRUNC(N80,0))</f>
        <v/>
      </c>
      <c r="O81" s="661"/>
      <c r="P81" s="58" t="s">
        <v>258</v>
      </c>
      <c r="Q81" s="8"/>
      <c r="R81" s="657"/>
      <c r="S81" s="657"/>
      <c r="T81" s="657"/>
      <c r="U81" s="657"/>
    </row>
    <row r="82" spans="1:21" ht="26.25" customHeight="1" x14ac:dyDescent="0.15">
      <c r="A82" s="233" t="s">
        <v>386</v>
      </c>
      <c r="B82" s="210"/>
      <c r="C82" s="210"/>
      <c r="D82" s="9"/>
      <c r="E82" s="210"/>
      <c r="F82" s="210"/>
      <c r="G82" s="210"/>
      <c r="H82" s="210"/>
      <c r="I82" s="210"/>
      <c r="J82" s="210"/>
      <c r="K82" s="210"/>
      <c r="L82" s="9"/>
      <c r="M82" s="9"/>
      <c r="N82" s="9"/>
      <c r="O82" s="211"/>
      <c r="P82" s="234" t="s">
        <v>99</v>
      </c>
      <c r="Q82" s="8"/>
      <c r="R82" s="8"/>
      <c r="S82" s="50"/>
    </row>
    <row r="83" spans="1:21" ht="20.100000000000001" customHeight="1" x14ac:dyDescent="0.15">
      <c r="A83" s="670" t="s">
        <v>172</v>
      </c>
      <c r="B83" s="670"/>
      <c r="C83" s="670"/>
      <c r="D83" s="670"/>
      <c r="E83" s="670"/>
      <c r="F83" s="670"/>
      <c r="G83" s="670"/>
      <c r="H83" s="670"/>
      <c r="I83" s="670"/>
      <c r="J83" s="670"/>
      <c r="K83" s="670"/>
      <c r="L83" s="670"/>
      <c r="M83" s="670"/>
      <c r="N83" s="670"/>
      <c r="O83" s="671"/>
      <c r="P83" s="671"/>
      <c r="Q83" s="8"/>
      <c r="R83" s="8"/>
      <c r="S83" s="50"/>
    </row>
    <row r="84" spans="1:21" ht="20.100000000000001" customHeight="1" x14ac:dyDescent="0.15">
      <c r="A84" s="671"/>
      <c r="B84" s="671"/>
      <c r="C84" s="671"/>
      <c r="D84" s="671"/>
      <c r="E84" s="671"/>
      <c r="F84" s="671"/>
      <c r="G84" s="671"/>
      <c r="H84" s="671"/>
      <c r="I84" s="671"/>
      <c r="J84" s="671"/>
      <c r="K84" s="671"/>
      <c r="L84" s="671"/>
      <c r="M84" s="671"/>
      <c r="N84" s="671"/>
      <c r="O84" s="671"/>
      <c r="P84" s="671"/>
      <c r="Q84" s="8"/>
      <c r="R84" s="8"/>
      <c r="S84" s="50"/>
    </row>
  </sheetData>
  <mergeCells count="21">
    <mergeCell ref="N37:O37"/>
    <mergeCell ref="A83:P84"/>
    <mergeCell ref="A47:N47"/>
    <mergeCell ref="N38:O38"/>
    <mergeCell ref="A5:N5"/>
    <mergeCell ref="N79:O79"/>
    <mergeCell ref="B80:F80"/>
    <mergeCell ref="N80:O80"/>
    <mergeCell ref="B81:F81"/>
    <mergeCell ref="E6:P6"/>
    <mergeCell ref="B38:L38"/>
    <mergeCell ref="A8:C8"/>
    <mergeCell ref="A41:P42"/>
    <mergeCell ref="E8:K8"/>
    <mergeCell ref="R81:U81"/>
    <mergeCell ref="B39:L39"/>
    <mergeCell ref="N39:O39"/>
    <mergeCell ref="E48:P48"/>
    <mergeCell ref="A50:C50"/>
    <mergeCell ref="E50:K50"/>
    <mergeCell ref="N81:O81"/>
  </mergeCells>
  <phoneticPr fontId="2"/>
  <pageMargins left="1.1811023622047245" right="0.19685039370078741" top="0.74803149606299213" bottom="0.47244094488188981" header="0.59055118110236227" footer="0.51181102362204722"/>
  <pageSetup paperSize="9" orientation="portrait" blackAndWhite="1" r:id="rId1"/>
  <headerFooter alignWithMargins="0"/>
  <rowBreaks count="1" manualBreakCount="1">
    <brk id="42" max="15"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57"/>
  <sheetViews>
    <sheetView workbookViewId="0">
      <selection activeCell="AT26" sqref="AT26"/>
    </sheetView>
  </sheetViews>
  <sheetFormatPr defaultRowHeight="13.5" x14ac:dyDescent="0.15"/>
  <cols>
    <col min="1" max="1" width="17.625" style="351" customWidth="1"/>
    <col min="2" max="2" width="4.125" style="351" customWidth="1"/>
    <col min="3" max="3" width="14.625" style="351" customWidth="1"/>
    <col min="4" max="4" width="9.5" style="351" customWidth="1"/>
    <col min="5" max="7" width="3.125" style="351" customWidth="1"/>
    <col min="8" max="8" width="7.625" style="351" customWidth="1"/>
    <col min="9" max="9" width="3.875" style="351" customWidth="1"/>
    <col min="10" max="11" width="3.125" style="351" customWidth="1"/>
    <col min="12" max="12" width="11.625" style="351" customWidth="1"/>
    <col min="13" max="13" width="3.125" style="351" customWidth="1"/>
    <col min="14" max="81" width="1.625" style="351" customWidth="1"/>
    <col min="82" max="16384" width="9" style="351"/>
  </cols>
  <sheetData>
    <row r="1" spans="1:16" ht="20.100000000000001" customHeight="1" x14ac:dyDescent="0.15">
      <c r="A1" s="350" t="s">
        <v>89</v>
      </c>
      <c r="B1" s="347"/>
      <c r="C1" s="347"/>
      <c r="D1" s="347"/>
      <c r="E1" s="347"/>
      <c r="F1" s="347"/>
      <c r="G1" s="347"/>
      <c r="H1" s="347"/>
      <c r="I1" s="347"/>
      <c r="J1" s="347"/>
    </row>
    <row r="2" spans="1:16" ht="20.100000000000001" customHeight="1" x14ac:dyDescent="0.15">
      <c r="A2" s="348"/>
      <c r="B2" s="348"/>
      <c r="C2" s="348"/>
      <c r="D2" s="348"/>
      <c r="E2" s="348"/>
      <c r="F2" s="348"/>
      <c r="G2" s="348"/>
      <c r="H2" s="348"/>
      <c r="I2" s="348"/>
      <c r="J2" s="348"/>
    </row>
    <row r="3" spans="1:16" ht="20.100000000000001" customHeight="1" x14ac:dyDescent="0.15">
      <c r="A3" s="688" t="s">
        <v>390</v>
      </c>
      <c r="B3" s="688"/>
      <c r="C3" s="688"/>
      <c r="D3" s="688"/>
      <c r="E3" s="688"/>
      <c r="F3" s="688"/>
      <c r="G3" s="688"/>
      <c r="H3" s="688"/>
      <c r="I3" s="688"/>
      <c r="J3" s="688"/>
      <c r="K3" s="688"/>
      <c r="L3" s="688"/>
      <c r="M3" s="688"/>
    </row>
    <row r="4" spans="1:16" ht="20.100000000000001" customHeight="1" thickBot="1" x14ac:dyDescent="0.2">
      <c r="A4" s="340" t="s">
        <v>94</v>
      </c>
      <c r="B4" s="449">
        <v>1</v>
      </c>
      <c r="C4" s="348" t="s">
        <v>158</v>
      </c>
      <c r="F4" s="16"/>
      <c r="G4" s="16"/>
      <c r="M4" s="348"/>
      <c r="N4" s="348"/>
    </row>
    <row r="5" spans="1:16" ht="20.100000000000001" customHeight="1" x14ac:dyDescent="0.15">
      <c r="A5" s="664" t="s">
        <v>24</v>
      </c>
      <c r="B5" s="689"/>
      <c r="C5" s="7" t="s">
        <v>25</v>
      </c>
      <c r="D5" s="690" t="s">
        <v>40</v>
      </c>
      <c r="E5" s="691"/>
      <c r="F5" s="691"/>
      <c r="G5" s="691"/>
      <c r="H5" s="691"/>
      <c r="I5" s="691"/>
      <c r="J5" s="691"/>
      <c r="K5" s="691"/>
      <c r="L5" s="691"/>
      <c r="M5" s="692"/>
      <c r="N5" s="348"/>
    </row>
    <row r="6" spans="1:16" ht="20.100000000000001" customHeight="1" x14ac:dyDescent="0.15">
      <c r="A6" s="693" t="str">
        <f>"　"&amp;10*B4&amp;"㎥まで"</f>
        <v>　10㎥まで</v>
      </c>
      <c r="B6" s="512"/>
      <c r="C6" s="341" t="s">
        <v>26</v>
      </c>
      <c r="D6" s="695">
        <f>IF(B4="","",TRUNC(10*B4,0))</f>
        <v>10</v>
      </c>
      <c r="E6" s="697" t="s">
        <v>230</v>
      </c>
      <c r="F6" s="697" t="s">
        <v>188</v>
      </c>
      <c r="G6" s="699">
        <f>IF(B4="","",B4)</f>
        <v>1</v>
      </c>
      <c r="H6" s="683" t="s">
        <v>173</v>
      </c>
      <c r="I6" s="681">
        <f>TRUNC(1990,0)</f>
        <v>1990</v>
      </c>
      <c r="J6" s="681"/>
      <c r="K6" s="683" t="s">
        <v>96</v>
      </c>
      <c r="L6" s="686">
        <f>IF(G6="","",TRUNC(G6*I6,0))</f>
        <v>1990</v>
      </c>
      <c r="M6" s="684" t="s">
        <v>36</v>
      </c>
      <c r="N6" s="348"/>
    </row>
    <row r="7" spans="1:16" ht="20.100000000000001" customHeight="1" x14ac:dyDescent="0.15">
      <c r="A7" s="694"/>
      <c r="B7" s="651"/>
      <c r="C7" s="342" t="s">
        <v>27</v>
      </c>
      <c r="D7" s="696"/>
      <c r="E7" s="698"/>
      <c r="F7" s="698"/>
      <c r="G7" s="700"/>
      <c r="H7" s="701"/>
      <c r="I7" s="682"/>
      <c r="J7" s="682"/>
      <c r="K7" s="516"/>
      <c r="L7" s="687"/>
      <c r="M7" s="685"/>
      <c r="N7" s="348"/>
    </row>
    <row r="8" spans="1:16" ht="20.100000000000001" customHeight="1" x14ac:dyDescent="0.15">
      <c r="A8" s="693" t="str">
        <f>"　"&amp;10*B4&amp;"㎥を超え"</f>
        <v>　10㎥を超え</v>
      </c>
      <c r="B8" s="512"/>
      <c r="C8" s="23" t="s">
        <v>28</v>
      </c>
      <c r="D8" s="695">
        <f>IF($G$16="","",IF($G$16&lt;=10*B4,"",IF($G$16&lt;=50*B4,$G$16-10*B4,40*B4)))</f>
        <v>40</v>
      </c>
      <c r="E8" s="683" t="s">
        <v>80</v>
      </c>
      <c r="F8" s="683"/>
      <c r="G8" s="683"/>
      <c r="H8" s="683" t="s">
        <v>97</v>
      </c>
      <c r="I8" s="681">
        <f>TRUNC(164,0)</f>
        <v>164</v>
      </c>
      <c r="J8" s="681"/>
      <c r="K8" s="683" t="s">
        <v>96</v>
      </c>
      <c r="L8" s="686">
        <f>IF(D8="","",TRUNC(D8*I8,0))</f>
        <v>6560</v>
      </c>
      <c r="M8" s="684" t="s">
        <v>36</v>
      </c>
      <c r="N8" s="348"/>
    </row>
    <row r="9" spans="1:16" ht="20.100000000000001" customHeight="1" x14ac:dyDescent="0.15">
      <c r="A9" s="694" t="str">
        <f>"　"&amp;50*B4&amp;"㎥まで"</f>
        <v>　50㎥まで</v>
      </c>
      <c r="B9" s="651"/>
      <c r="C9" s="24" t="s">
        <v>29</v>
      </c>
      <c r="D9" s="696"/>
      <c r="E9" s="516"/>
      <c r="F9" s="516"/>
      <c r="G9" s="516"/>
      <c r="H9" s="701"/>
      <c r="I9" s="682"/>
      <c r="J9" s="682"/>
      <c r="K9" s="516"/>
      <c r="L9" s="687"/>
      <c r="M9" s="685"/>
      <c r="N9" s="348"/>
    </row>
    <row r="10" spans="1:16" ht="20.100000000000001" customHeight="1" x14ac:dyDescent="0.15">
      <c r="A10" s="693" t="str">
        <f>"　"&amp;50*B4&amp;"㎥を超え"</f>
        <v>　50㎥を超え</v>
      </c>
      <c r="B10" s="512"/>
      <c r="C10" s="23" t="s">
        <v>231</v>
      </c>
      <c r="D10" s="695">
        <f>IF($G$16="","",IF($G$16&lt;=50*B4,"",IF($G$16&lt;=200*B4,$G$16-50*B4,150*B4)))</f>
        <v>50</v>
      </c>
      <c r="E10" s="683" t="s">
        <v>80</v>
      </c>
      <c r="F10" s="683"/>
      <c r="G10" s="683"/>
      <c r="H10" s="683" t="s">
        <v>97</v>
      </c>
      <c r="I10" s="681">
        <f>TRUNC(193,0)</f>
        <v>193</v>
      </c>
      <c r="J10" s="681"/>
      <c r="K10" s="683" t="s">
        <v>96</v>
      </c>
      <c r="L10" s="686">
        <f>IF(D10="","",TRUNC(D10*I10,0))</f>
        <v>9650</v>
      </c>
      <c r="M10" s="684" t="s">
        <v>36</v>
      </c>
      <c r="N10" s="348"/>
    </row>
    <row r="11" spans="1:16" ht="20.100000000000001" customHeight="1" x14ac:dyDescent="0.15">
      <c r="A11" s="694" t="str">
        <f>"　"&amp;200*B4&amp;"㎥まで"</f>
        <v>　200㎥まで</v>
      </c>
      <c r="B11" s="651"/>
      <c r="C11" s="24" t="s">
        <v>30</v>
      </c>
      <c r="D11" s="696"/>
      <c r="E11" s="516"/>
      <c r="F11" s="516"/>
      <c r="G11" s="516"/>
      <c r="H11" s="701"/>
      <c r="I11" s="682"/>
      <c r="J11" s="682"/>
      <c r="K11" s="516"/>
      <c r="L11" s="687"/>
      <c r="M11" s="685"/>
      <c r="N11" s="348"/>
    </row>
    <row r="12" spans="1:16" ht="20.100000000000001" customHeight="1" x14ac:dyDescent="0.15">
      <c r="A12" s="693" t="str">
        <f>"　"&amp;200*B4&amp;"㎥を超え"</f>
        <v>　200㎥を超え</v>
      </c>
      <c r="B12" s="512"/>
      <c r="C12" s="23" t="s">
        <v>232</v>
      </c>
      <c r="D12" s="695" t="str">
        <f>IF($G$16="","",IF($G$16&lt;=200*B4,"",IF($G$16&lt;=1000*B4,$G$16-200*B4,800*B4)))</f>
        <v/>
      </c>
      <c r="E12" s="683" t="s">
        <v>80</v>
      </c>
      <c r="F12" s="683"/>
      <c r="G12" s="683"/>
      <c r="H12" s="683" t="s">
        <v>97</v>
      </c>
      <c r="I12" s="681">
        <f>TRUNC(241,0)</f>
        <v>241</v>
      </c>
      <c r="J12" s="681"/>
      <c r="K12" s="683" t="s">
        <v>96</v>
      </c>
      <c r="L12" s="686" t="str">
        <f>IF(D12="","",TRUNC(D12*I12,0))</f>
        <v/>
      </c>
      <c r="M12" s="684" t="s">
        <v>36</v>
      </c>
      <c r="N12" s="348"/>
    </row>
    <row r="13" spans="1:16" ht="20.100000000000001" customHeight="1" x14ac:dyDescent="0.15">
      <c r="A13" s="694" t="str">
        <f>"　"&amp;1000*B4&amp;"㎥まで"</f>
        <v>　1000㎥まで</v>
      </c>
      <c r="B13" s="651"/>
      <c r="C13" s="24" t="s">
        <v>31</v>
      </c>
      <c r="D13" s="696"/>
      <c r="E13" s="516"/>
      <c r="F13" s="516"/>
      <c r="G13" s="516"/>
      <c r="H13" s="701"/>
      <c r="I13" s="682"/>
      <c r="J13" s="682"/>
      <c r="K13" s="516"/>
      <c r="L13" s="687"/>
      <c r="M13" s="685"/>
      <c r="N13" s="348"/>
    </row>
    <row r="14" spans="1:16" ht="20.100000000000001" customHeight="1" x14ac:dyDescent="0.15">
      <c r="A14" s="693" t="str">
        <f>"　"&amp;1000*B4&amp;"㎥を"</f>
        <v>　1000㎥を</v>
      </c>
      <c r="B14" s="512"/>
      <c r="C14" s="23" t="s">
        <v>232</v>
      </c>
      <c r="D14" s="695" t="str">
        <f>IF($G$16="","",IF($G$16&lt;=1000*B4,"",$G$16-1000*B4))</f>
        <v/>
      </c>
      <c r="E14" s="683" t="s">
        <v>80</v>
      </c>
      <c r="F14" s="683"/>
      <c r="G14" s="683"/>
      <c r="H14" s="683" t="s">
        <v>97</v>
      </c>
      <c r="I14" s="681">
        <f>TRUNC(269,0)</f>
        <v>269</v>
      </c>
      <c r="J14" s="681"/>
      <c r="K14" s="683" t="s">
        <v>96</v>
      </c>
      <c r="L14" s="686" t="str">
        <f>IF(D14="","",TRUNC(D14*I14,0))</f>
        <v/>
      </c>
      <c r="M14" s="684" t="s">
        <v>36</v>
      </c>
      <c r="N14" s="348"/>
    </row>
    <row r="15" spans="1:16" ht="20.100000000000001" customHeight="1" x14ac:dyDescent="0.15">
      <c r="A15" s="694" t="s">
        <v>161</v>
      </c>
      <c r="B15" s="651"/>
      <c r="C15" s="24" t="s">
        <v>33</v>
      </c>
      <c r="D15" s="696"/>
      <c r="E15" s="516"/>
      <c r="F15" s="516"/>
      <c r="G15" s="516"/>
      <c r="H15" s="701"/>
      <c r="I15" s="682"/>
      <c r="J15" s="682"/>
      <c r="K15" s="516"/>
      <c r="L15" s="687"/>
      <c r="M15" s="685"/>
      <c r="N15" s="348"/>
    </row>
    <row r="16" spans="1:16" ht="20.100000000000001" customHeight="1" x14ac:dyDescent="0.15">
      <c r="A16" s="717" t="s">
        <v>34</v>
      </c>
      <c r="B16" s="512"/>
      <c r="C16" s="720"/>
      <c r="D16" s="336" t="s">
        <v>159</v>
      </c>
      <c r="E16" s="337"/>
      <c r="F16" s="511" t="s">
        <v>160</v>
      </c>
      <c r="G16" s="722">
        <f>臨時使用願!H28</f>
        <v>100</v>
      </c>
      <c r="H16" s="723"/>
      <c r="I16" s="723"/>
      <c r="J16" s="686" t="s">
        <v>258</v>
      </c>
      <c r="K16" s="707" t="s">
        <v>233</v>
      </c>
      <c r="L16" s="709">
        <f>SUM(L6:L14)</f>
        <v>18200</v>
      </c>
      <c r="M16" s="684" t="s">
        <v>36</v>
      </c>
      <c r="N16" s="346"/>
      <c r="O16" s="346"/>
      <c r="P16" s="346"/>
    </row>
    <row r="17" spans="1:18" ht="20.100000000000001" customHeight="1" thickBot="1" x14ac:dyDescent="0.2">
      <c r="A17" s="718"/>
      <c r="B17" s="719"/>
      <c r="C17" s="721"/>
      <c r="D17" s="41"/>
      <c r="E17" s="352"/>
      <c r="F17" s="708"/>
      <c r="G17" s="724"/>
      <c r="H17" s="724"/>
      <c r="I17" s="724"/>
      <c r="J17" s="706"/>
      <c r="K17" s="708"/>
      <c r="L17" s="710"/>
      <c r="M17" s="702"/>
      <c r="N17" s="348"/>
    </row>
    <row r="18" spans="1:18" ht="20.100000000000001" customHeight="1" x14ac:dyDescent="0.15">
      <c r="A18" s="61" t="s">
        <v>234</v>
      </c>
      <c r="B18" s="335"/>
      <c r="C18" s="335"/>
      <c r="D18" s="335"/>
      <c r="E18" s="353"/>
      <c r="F18" s="354"/>
      <c r="G18" s="355"/>
      <c r="H18" s="355"/>
      <c r="I18" s="355"/>
      <c r="J18" s="356"/>
      <c r="K18" s="354"/>
      <c r="L18" s="357"/>
      <c r="M18" s="183"/>
      <c r="N18" s="348"/>
    </row>
    <row r="19" spans="1:18" ht="20.100000000000001" customHeight="1" x14ac:dyDescent="0.15">
      <c r="A19" s="61" t="s">
        <v>235</v>
      </c>
      <c r="B19" s="16"/>
      <c r="C19" s="349"/>
      <c r="D19" s="335"/>
      <c r="E19" s="335"/>
      <c r="F19" s="335"/>
      <c r="G19" s="335"/>
      <c r="H19" s="335"/>
      <c r="I19" s="335"/>
      <c r="J19" s="335"/>
      <c r="K19" s="335"/>
      <c r="L19" s="348"/>
      <c r="M19" s="81"/>
      <c r="N19" s="348"/>
    </row>
    <row r="20" spans="1:18" ht="20.100000000000001" customHeight="1" thickBot="1" x14ac:dyDescent="0.2">
      <c r="A20" s="335" t="s">
        <v>37</v>
      </c>
      <c r="B20" s="26"/>
      <c r="C20" s="335"/>
      <c r="D20" s="335"/>
      <c r="E20" s="335"/>
      <c r="F20" s="335"/>
      <c r="G20" s="335"/>
      <c r="H20" s="335"/>
      <c r="I20" s="335"/>
      <c r="J20" s="335"/>
      <c r="K20" s="335"/>
      <c r="L20" s="350"/>
      <c r="M20" s="350"/>
      <c r="N20" s="348"/>
    </row>
    <row r="21" spans="1:18" ht="20.100000000000001" customHeight="1" x14ac:dyDescent="0.15">
      <c r="A21" s="28" t="s">
        <v>38</v>
      </c>
      <c r="B21" s="32"/>
      <c r="C21" s="9"/>
      <c r="D21" s="9"/>
      <c r="E21" s="9"/>
      <c r="F21" s="9"/>
      <c r="G21" s="9"/>
      <c r="H21" s="9"/>
      <c r="I21" s="9"/>
      <c r="J21" s="9"/>
      <c r="K21" s="9"/>
      <c r="L21" s="9"/>
      <c r="M21" s="11"/>
      <c r="N21" s="348"/>
    </row>
    <row r="22" spans="1:18" ht="20.100000000000001" customHeight="1" x14ac:dyDescent="0.15">
      <c r="A22" s="344"/>
      <c r="B22" s="33"/>
      <c r="C22" s="338"/>
      <c r="D22" s="338"/>
      <c r="E22" s="338"/>
      <c r="F22" s="338"/>
      <c r="G22" s="338"/>
      <c r="H22" s="338"/>
      <c r="I22" s="338"/>
      <c r="J22" s="338"/>
      <c r="K22" s="338"/>
      <c r="L22" s="338"/>
      <c r="M22" s="13"/>
      <c r="N22" s="348"/>
    </row>
    <row r="23" spans="1:18" ht="20.100000000000001" customHeight="1" x14ac:dyDescent="0.15">
      <c r="A23" s="703" t="s">
        <v>69</v>
      </c>
      <c r="B23" s="704"/>
      <c r="C23" s="704"/>
      <c r="D23" s="704"/>
      <c r="E23" s="704"/>
      <c r="F23" s="704"/>
      <c r="G23" s="704"/>
      <c r="H23" s="704"/>
      <c r="I23" s="704"/>
      <c r="J23" s="704"/>
      <c r="K23" s="704"/>
      <c r="L23" s="704"/>
      <c r="M23" s="705"/>
      <c r="N23" s="348"/>
    </row>
    <row r="24" spans="1:18" ht="20.100000000000001" customHeight="1" x14ac:dyDescent="0.15">
      <c r="A24" s="29" t="s">
        <v>41</v>
      </c>
      <c r="B24" s="16"/>
      <c r="C24" s="335"/>
      <c r="D24" s="335"/>
      <c r="E24" s="335"/>
      <c r="F24" s="335"/>
      <c r="G24" s="335"/>
      <c r="H24" s="335"/>
      <c r="I24" s="335"/>
      <c r="J24" s="335"/>
      <c r="K24" s="335"/>
      <c r="L24" s="335"/>
      <c r="M24" s="31"/>
      <c r="N24" s="348"/>
    </row>
    <row r="25" spans="1:18" ht="20.100000000000001" customHeight="1" x14ac:dyDescent="0.15">
      <c r="A25" s="343" t="s">
        <v>39</v>
      </c>
      <c r="B25" s="34"/>
      <c r="C25" s="345"/>
      <c r="D25" s="337"/>
      <c r="E25" s="337"/>
      <c r="F25" s="337"/>
      <c r="G25" s="337"/>
      <c r="H25" s="337"/>
      <c r="I25" s="337"/>
      <c r="J25" s="707"/>
      <c r="K25" s="511"/>
      <c r="L25" s="511"/>
      <c r="M25" s="39"/>
      <c r="N25" s="348"/>
    </row>
    <row r="26" spans="1:18" ht="20.100000000000001" customHeight="1" x14ac:dyDescent="0.15">
      <c r="A26" s="344"/>
      <c r="B26" s="33"/>
      <c r="C26" s="358">
        <f>L16</f>
        <v>18200</v>
      </c>
      <c r="D26" s="339" t="s">
        <v>36</v>
      </c>
      <c r="E26" s="338" t="s">
        <v>236</v>
      </c>
      <c r="F26" s="715">
        <v>100</v>
      </c>
      <c r="G26" s="715"/>
      <c r="H26" s="59" t="s">
        <v>237</v>
      </c>
      <c r="I26" s="338" t="s">
        <v>238</v>
      </c>
      <c r="J26" s="716">
        <f>ROUNDDOWN(C26*F26/100,0)</f>
        <v>18200</v>
      </c>
      <c r="K26" s="514"/>
      <c r="L26" s="514"/>
      <c r="M26" s="30" t="s">
        <v>36</v>
      </c>
      <c r="N26" s="348"/>
    </row>
    <row r="27" spans="1:18" ht="20.100000000000001" customHeight="1" x14ac:dyDescent="0.15">
      <c r="A27" s="343"/>
      <c r="B27" s="34"/>
      <c r="C27" s="124" t="s">
        <v>336</v>
      </c>
      <c r="D27" s="423">
        <v>10</v>
      </c>
      <c r="E27" s="337" t="s">
        <v>337</v>
      </c>
      <c r="F27" s="337"/>
      <c r="G27" s="337"/>
      <c r="H27" s="683" t="s">
        <v>25</v>
      </c>
      <c r="I27" s="683"/>
      <c r="J27" s="683"/>
      <c r="K27" s="683"/>
      <c r="L27" s="337"/>
      <c r="M27" s="14"/>
      <c r="N27" s="348"/>
    </row>
    <row r="28" spans="1:18" ht="20.100000000000001" customHeight="1" x14ac:dyDescent="0.15">
      <c r="A28" s="359">
        <f>J26</f>
        <v>18200</v>
      </c>
      <c r="B28" s="338" t="s">
        <v>36</v>
      </c>
      <c r="C28" s="339" t="s">
        <v>239</v>
      </c>
      <c r="D28" s="360">
        <f>ROUNDDOWN(A28*D27/100,0)</f>
        <v>1820</v>
      </c>
      <c r="E28" s="339" t="s">
        <v>36</v>
      </c>
      <c r="F28" s="338"/>
      <c r="G28" s="338"/>
      <c r="H28" s="338"/>
      <c r="I28" s="339" t="s">
        <v>238</v>
      </c>
      <c r="J28" s="711">
        <f>A28+D28</f>
        <v>20020</v>
      </c>
      <c r="K28" s="711"/>
      <c r="L28" s="711"/>
      <c r="M28" s="30" t="s">
        <v>36</v>
      </c>
      <c r="N28" s="348"/>
      <c r="R28" s="348"/>
    </row>
    <row r="29" spans="1:18" ht="20.100000000000001" customHeight="1" x14ac:dyDescent="0.15">
      <c r="A29" s="703" t="s">
        <v>240</v>
      </c>
      <c r="B29" s="704"/>
      <c r="C29" s="704"/>
      <c r="D29" s="704"/>
      <c r="E29" s="704"/>
      <c r="F29" s="704"/>
      <c r="G29" s="704"/>
      <c r="H29" s="704"/>
      <c r="I29" s="704"/>
      <c r="J29" s="704"/>
      <c r="K29" s="704"/>
      <c r="L29" s="704"/>
      <c r="M29" s="705"/>
      <c r="N29" s="348"/>
      <c r="R29" s="348"/>
    </row>
    <row r="30" spans="1:18" ht="20.100000000000001" customHeight="1" x14ac:dyDescent="0.15">
      <c r="A30" s="29"/>
      <c r="B30" s="361"/>
      <c r="C30" s="362"/>
      <c r="D30" s="353"/>
      <c r="E30" s="353"/>
      <c r="F30" s="353"/>
      <c r="G30" s="353"/>
      <c r="H30" s="353"/>
      <c r="I30" s="349"/>
      <c r="J30" s="712"/>
      <c r="K30" s="712"/>
      <c r="L30" s="712"/>
      <c r="M30" s="42"/>
      <c r="N30" s="348"/>
      <c r="R30" s="348"/>
    </row>
    <row r="31" spans="1:18" ht="20.100000000000001" customHeight="1" x14ac:dyDescent="0.15">
      <c r="A31" s="343" t="s">
        <v>39</v>
      </c>
      <c r="B31" s="161"/>
      <c r="C31" s="363"/>
      <c r="D31" s="162"/>
      <c r="E31" s="162"/>
      <c r="F31" s="162"/>
      <c r="G31" s="162"/>
      <c r="H31" s="162"/>
      <c r="I31" s="162"/>
      <c r="J31" s="713"/>
      <c r="K31" s="714"/>
      <c r="L31" s="714"/>
      <c r="M31" s="163"/>
      <c r="N31" s="348"/>
      <c r="R31" s="348"/>
    </row>
    <row r="32" spans="1:18" ht="20.100000000000001" customHeight="1" x14ac:dyDescent="0.15">
      <c r="A32" s="164"/>
      <c r="B32" s="165"/>
      <c r="C32" s="358">
        <f>L16</f>
        <v>18200</v>
      </c>
      <c r="D32" s="339" t="s">
        <v>36</v>
      </c>
      <c r="E32" s="338" t="s">
        <v>236</v>
      </c>
      <c r="F32" s="715">
        <v>20</v>
      </c>
      <c r="G32" s="715"/>
      <c r="H32" s="59" t="s">
        <v>237</v>
      </c>
      <c r="I32" s="338" t="s">
        <v>238</v>
      </c>
      <c r="J32" s="716">
        <f>ROUNDDOWN(C32*F32/100,0)</f>
        <v>3640</v>
      </c>
      <c r="K32" s="514"/>
      <c r="L32" s="514"/>
      <c r="M32" s="30" t="s">
        <v>36</v>
      </c>
      <c r="N32" s="348"/>
      <c r="R32" s="348"/>
    </row>
    <row r="33" spans="1:18" ht="20.100000000000001" customHeight="1" x14ac:dyDescent="0.15">
      <c r="A33" s="343"/>
      <c r="B33" s="34"/>
      <c r="C33" s="124" t="s">
        <v>336</v>
      </c>
      <c r="D33" s="423">
        <v>10</v>
      </c>
      <c r="E33" s="337" t="s">
        <v>337</v>
      </c>
      <c r="F33" s="337"/>
      <c r="G33" s="337"/>
      <c r="H33" s="683" t="s">
        <v>25</v>
      </c>
      <c r="I33" s="683"/>
      <c r="J33" s="683"/>
      <c r="K33" s="683"/>
      <c r="L33" s="162"/>
      <c r="M33" s="168"/>
      <c r="N33" s="348"/>
      <c r="R33" s="348"/>
    </row>
    <row r="34" spans="1:18" ht="20.100000000000001" customHeight="1" x14ac:dyDescent="0.15">
      <c r="A34" s="359">
        <f>J32</f>
        <v>3640</v>
      </c>
      <c r="B34" s="338" t="s">
        <v>36</v>
      </c>
      <c r="C34" s="339" t="s">
        <v>239</v>
      </c>
      <c r="D34" s="360">
        <f>ROUNDDOWN(A34*D33/100,0)</f>
        <v>364</v>
      </c>
      <c r="E34" s="339" t="s">
        <v>36</v>
      </c>
      <c r="F34" s="338"/>
      <c r="G34" s="338"/>
      <c r="H34" s="167"/>
      <c r="I34" s="166" t="s">
        <v>238</v>
      </c>
      <c r="J34" s="711">
        <f>A34+D34</f>
        <v>4004</v>
      </c>
      <c r="K34" s="711"/>
      <c r="L34" s="711"/>
      <c r="M34" s="30" t="s">
        <v>36</v>
      </c>
      <c r="N34" s="348"/>
      <c r="R34" s="348"/>
    </row>
    <row r="35" spans="1:18" ht="20.100000000000001" customHeight="1" x14ac:dyDescent="0.15">
      <c r="A35" s="169" t="s">
        <v>95</v>
      </c>
      <c r="B35" s="361"/>
      <c r="C35" s="362"/>
      <c r="D35" s="353"/>
      <c r="E35" s="353"/>
      <c r="F35" s="353"/>
      <c r="G35" s="353"/>
      <c r="H35" s="353"/>
      <c r="I35" s="349"/>
      <c r="J35" s="346"/>
      <c r="K35" s="346"/>
      <c r="L35" s="346"/>
      <c r="M35" s="42"/>
      <c r="N35" s="348"/>
      <c r="R35" s="348"/>
    </row>
    <row r="36" spans="1:18" ht="20.100000000000001" customHeight="1" x14ac:dyDescent="0.15">
      <c r="A36" s="170"/>
      <c r="B36" s="361"/>
      <c r="C36" s="362"/>
      <c r="D36" s="353"/>
      <c r="E36" s="353"/>
      <c r="F36" s="353"/>
      <c r="G36" s="353"/>
      <c r="H36" s="353"/>
      <c r="I36" s="349"/>
      <c r="J36" s="346"/>
      <c r="K36" s="346"/>
      <c r="L36" s="346"/>
      <c r="M36" s="42"/>
      <c r="N36" s="348"/>
      <c r="R36" s="348"/>
    </row>
    <row r="37" spans="1:18" ht="20.100000000000001" customHeight="1" x14ac:dyDescent="0.15">
      <c r="A37" s="170"/>
      <c r="B37" s="361"/>
      <c r="C37" s="362"/>
      <c r="D37" s="353"/>
      <c r="E37" s="353"/>
      <c r="F37" s="353"/>
      <c r="G37" s="353"/>
      <c r="H37" s="353"/>
      <c r="I37" s="349"/>
      <c r="J37" s="346"/>
      <c r="K37" s="346"/>
      <c r="L37" s="346"/>
      <c r="M37" s="42"/>
      <c r="N37" s="348"/>
      <c r="R37" s="348"/>
    </row>
    <row r="38" spans="1:18" ht="20.100000000000001" customHeight="1" thickBot="1" x14ac:dyDescent="0.2">
      <c r="A38" s="38"/>
      <c r="B38" s="22"/>
      <c r="C38" s="364"/>
      <c r="D38" s="22"/>
      <c r="E38" s="22"/>
      <c r="F38" s="22"/>
      <c r="G38" s="22"/>
      <c r="H38" s="22"/>
      <c r="I38" s="22"/>
      <c r="J38" s="364"/>
      <c r="K38" s="22"/>
      <c r="L38" s="22"/>
      <c r="M38" s="27"/>
      <c r="N38" s="348"/>
      <c r="R38" s="348"/>
    </row>
    <row r="39" spans="1:18" ht="20.100000000000001" customHeight="1" x14ac:dyDescent="0.15">
      <c r="A39" s="350"/>
      <c r="B39" s="350"/>
      <c r="C39" s="350"/>
      <c r="D39" s="350"/>
      <c r="E39" s="350"/>
      <c r="F39" s="350"/>
      <c r="G39" s="350"/>
      <c r="H39" s="350"/>
      <c r="I39" s="350"/>
      <c r="J39" s="350"/>
    </row>
    <row r="40" spans="1:18" ht="20.100000000000001" customHeight="1" x14ac:dyDescent="0.15"/>
    <row r="41" spans="1:18" ht="20.100000000000001" customHeight="1" x14ac:dyDescent="0.15"/>
    <row r="42" spans="1:18" ht="20.100000000000001" customHeight="1" x14ac:dyDescent="0.15"/>
    <row r="43" spans="1:18" ht="18" customHeight="1" x14ac:dyDescent="0.15"/>
    <row r="44" spans="1:18" ht="18" customHeight="1" x14ac:dyDescent="0.15"/>
    <row r="45" spans="1:18" ht="18" customHeight="1" x14ac:dyDescent="0.15"/>
    <row r="46" spans="1:18" ht="18" customHeight="1" x14ac:dyDescent="0.15"/>
    <row r="47" spans="1:18" ht="18" customHeight="1" x14ac:dyDescent="0.15"/>
    <row r="48" spans="1:18" ht="18" customHeight="1" x14ac:dyDescent="0.15">
      <c r="A48" s="365"/>
      <c r="B48" s="365"/>
      <c r="C48" s="365"/>
      <c r="D48" s="365"/>
      <c r="E48" s="365"/>
      <c r="F48" s="365"/>
      <c r="G48" s="365"/>
      <c r="H48" s="365"/>
      <c r="I48" s="365"/>
      <c r="J48" s="365"/>
    </row>
    <row r="49" spans="1:10" ht="18" customHeight="1" x14ac:dyDescent="0.15">
      <c r="A49" s="365"/>
      <c r="B49" s="365"/>
      <c r="C49" s="365"/>
      <c r="D49" s="365"/>
      <c r="E49" s="365"/>
      <c r="F49" s="365"/>
      <c r="G49" s="365"/>
      <c r="H49" s="365"/>
      <c r="I49" s="365"/>
      <c r="J49" s="365"/>
    </row>
    <row r="50" spans="1:10" ht="18" customHeight="1" x14ac:dyDescent="0.15"/>
    <row r="51" spans="1:10" ht="18" customHeight="1" x14ac:dyDescent="0.15"/>
    <row r="52" spans="1:10" ht="18" customHeight="1" x14ac:dyDescent="0.15"/>
    <row r="53" spans="1:10" ht="18" customHeight="1" x14ac:dyDescent="0.15"/>
    <row r="54" spans="1:10" ht="18" customHeight="1" x14ac:dyDescent="0.15"/>
    <row r="55" spans="1:10" ht="18" customHeight="1" x14ac:dyDescent="0.15"/>
    <row r="56" spans="1:10" ht="18" customHeight="1" x14ac:dyDescent="0.15"/>
    <row r="57" spans="1:10" ht="18" customHeight="1" x14ac:dyDescent="0.15"/>
  </sheetData>
  <mergeCells count="78">
    <mergeCell ref="J34:L34"/>
    <mergeCell ref="F6:F7"/>
    <mergeCell ref="H27:K27"/>
    <mergeCell ref="J28:L28"/>
    <mergeCell ref="A29:M29"/>
    <mergeCell ref="J30:L30"/>
    <mergeCell ref="J31:L31"/>
    <mergeCell ref="F32:G32"/>
    <mergeCell ref="J32:L32"/>
    <mergeCell ref="F26:G26"/>
    <mergeCell ref="J26:L26"/>
    <mergeCell ref="A16:B17"/>
    <mergeCell ref="C16:C17"/>
    <mergeCell ref="F16:F17"/>
    <mergeCell ref="G16:I17"/>
    <mergeCell ref="J25:L25"/>
    <mergeCell ref="J16:J17"/>
    <mergeCell ref="K16:K17"/>
    <mergeCell ref="A15:B15"/>
    <mergeCell ref="H33:K33"/>
    <mergeCell ref="L16:L17"/>
    <mergeCell ref="I14:J15"/>
    <mergeCell ref="K14:K15"/>
    <mergeCell ref="L14:L15"/>
    <mergeCell ref="M14:M15"/>
    <mergeCell ref="M16:M17"/>
    <mergeCell ref="M12:M13"/>
    <mergeCell ref="A23:M23"/>
    <mergeCell ref="A13:B13"/>
    <mergeCell ref="A14:B14"/>
    <mergeCell ref="D14:D15"/>
    <mergeCell ref="E14:E15"/>
    <mergeCell ref="A12:B12"/>
    <mergeCell ref="D12:D13"/>
    <mergeCell ref="E12:E13"/>
    <mergeCell ref="F12:F13"/>
    <mergeCell ref="F14:F15"/>
    <mergeCell ref="L12:L13"/>
    <mergeCell ref="G14:G15"/>
    <mergeCell ref="H14:H15"/>
    <mergeCell ref="I12:J13"/>
    <mergeCell ref="K12:K13"/>
    <mergeCell ref="A10:B10"/>
    <mergeCell ref="D10:D11"/>
    <mergeCell ref="E10:E11"/>
    <mergeCell ref="F10:F11"/>
    <mergeCell ref="A11:B11"/>
    <mergeCell ref="G8:G9"/>
    <mergeCell ref="H8:H9"/>
    <mergeCell ref="G12:G13"/>
    <mergeCell ref="H12:H13"/>
    <mergeCell ref="G10:G11"/>
    <mergeCell ref="H10:H11"/>
    <mergeCell ref="A8:B8"/>
    <mergeCell ref="D8:D9"/>
    <mergeCell ref="E8:E9"/>
    <mergeCell ref="F8:F9"/>
    <mergeCell ref="A9:B9"/>
    <mergeCell ref="A3:M3"/>
    <mergeCell ref="A5:B5"/>
    <mergeCell ref="D5:M5"/>
    <mergeCell ref="A6:B7"/>
    <mergeCell ref="D6:D7"/>
    <mergeCell ref="E6:E7"/>
    <mergeCell ref="G6:G7"/>
    <mergeCell ref="H6:H7"/>
    <mergeCell ref="I6:J7"/>
    <mergeCell ref="L6:L7"/>
    <mergeCell ref="K6:K7"/>
    <mergeCell ref="I8:J9"/>
    <mergeCell ref="K8:K9"/>
    <mergeCell ref="M10:M11"/>
    <mergeCell ref="M6:M7"/>
    <mergeCell ref="L8:L9"/>
    <mergeCell ref="M8:M9"/>
    <mergeCell ref="K10:K11"/>
    <mergeCell ref="L10:L11"/>
    <mergeCell ref="I10:J11"/>
  </mergeCells>
  <phoneticPr fontId="2"/>
  <pageMargins left="0.78740157480314965" right="0.6692913385826772" top="0.98425196850393704" bottom="0.98425196850393704" header="0.51181102362204722" footer="0.51181102362204722"/>
  <pageSetup paperSize="9" orientation="portrait"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99CC"/>
  </sheetPr>
  <dimension ref="A1:AB41"/>
  <sheetViews>
    <sheetView workbookViewId="0">
      <selection activeCell="U13" sqref="U13"/>
    </sheetView>
  </sheetViews>
  <sheetFormatPr defaultRowHeight="20.100000000000001" customHeight="1" x14ac:dyDescent="0.15"/>
  <cols>
    <col min="1" max="1" width="4.625" style="142" customWidth="1"/>
    <col min="2" max="4" width="6.625" style="142" customWidth="1"/>
    <col min="5" max="12" width="6.25" style="142" customWidth="1"/>
    <col min="13" max="13" width="3.625" style="142" customWidth="1"/>
    <col min="14" max="16" width="6" style="142" customWidth="1"/>
    <col min="17" max="61" width="1.625" style="142" customWidth="1"/>
    <col min="62" max="16384" width="9" style="142"/>
  </cols>
  <sheetData>
    <row r="1" spans="1:16" ht="20.100000000000001" customHeight="1" x14ac:dyDescent="0.15">
      <c r="A1" s="45" t="s">
        <v>88</v>
      </c>
      <c r="B1" s="18"/>
      <c r="C1" s="18"/>
      <c r="D1" s="18"/>
      <c r="E1" s="18"/>
      <c r="F1" s="433"/>
      <c r="G1" s="18"/>
      <c r="H1" s="18"/>
      <c r="I1" s="18"/>
      <c r="J1" s="413"/>
      <c r="K1" s="413"/>
      <c r="L1" s="18"/>
      <c r="M1" s="283"/>
      <c r="N1" s="18"/>
      <c r="O1" s="18"/>
      <c r="P1" s="8"/>
    </row>
    <row r="2" spans="1:16" ht="20.100000000000001" customHeight="1" x14ac:dyDescent="0.15">
      <c r="A2" s="8"/>
      <c r="B2" s="8"/>
      <c r="C2" s="8"/>
      <c r="D2" s="8"/>
      <c r="E2" s="8"/>
      <c r="F2" s="426"/>
      <c r="G2" s="8"/>
      <c r="H2" s="8"/>
      <c r="I2" s="8"/>
      <c r="J2" s="410"/>
      <c r="K2" s="410"/>
    </row>
    <row r="3" spans="1:16" ht="20.100000000000001" customHeight="1" x14ac:dyDescent="0.15">
      <c r="A3" s="504" t="s">
        <v>145</v>
      </c>
      <c r="B3" s="504"/>
      <c r="C3" s="504"/>
      <c r="D3" s="504"/>
      <c r="E3" s="504"/>
      <c r="F3" s="504"/>
      <c r="G3" s="504"/>
      <c r="H3" s="504"/>
      <c r="I3" s="504"/>
      <c r="J3" s="504"/>
      <c r="K3" s="504"/>
      <c r="L3" s="504"/>
      <c r="M3" s="504"/>
      <c r="N3" s="504"/>
      <c r="O3" s="504"/>
      <c r="P3" s="504"/>
    </row>
    <row r="4" spans="1:16" ht="20.100000000000001" customHeight="1" x14ac:dyDescent="0.15">
      <c r="A4" s="45"/>
      <c r="B4" s="18"/>
      <c r="C4" s="18"/>
      <c r="D4" s="18"/>
      <c r="E4" s="18"/>
      <c r="F4" s="433"/>
      <c r="G4" s="18"/>
      <c r="H4" s="18"/>
      <c r="I4" s="18"/>
      <c r="J4" s="413"/>
      <c r="K4" s="413"/>
      <c r="L4" s="4"/>
      <c r="M4" s="284"/>
      <c r="N4" s="4"/>
      <c r="O4" s="4"/>
      <c r="P4" s="4"/>
    </row>
    <row r="5" spans="1:16" ht="20.100000000000001" customHeight="1" x14ac:dyDescent="0.15">
      <c r="L5" s="507">
        <f>臨時使用願!L5</f>
        <v>45017</v>
      </c>
      <c r="M5" s="508"/>
      <c r="N5" s="508"/>
      <c r="O5" s="508"/>
      <c r="P5" s="508"/>
    </row>
    <row r="6" spans="1:16" ht="20.100000000000001" customHeight="1" x14ac:dyDescent="0.15">
      <c r="A6" s="8"/>
      <c r="B6" s="8"/>
      <c r="C6" s="8"/>
      <c r="D6" s="8"/>
      <c r="E6" s="8"/>
      <c r="F6" s="426"/>
      <c r="G6" s="8"/>
      <c r="H6" s="8"/>
      <c r="I6" s="8"/>
      <c r="J6" s="410"/>
      <c r="K6" s="410"/>
      <c r="L6" s="438"/>
    </row>
    <row r="7" spans="1:16" ht="20.100000000000001" customHeight="1" x14ac:dyDescent="0.15">
      <c r="A7" s="8" t="s">
        <v>0</v>
      </c>
      <c r="B7" s="8"/>
      <c r="C7" s="8"/>
      <c r="D7" s="8"/>
      <c r="E7" s="8"/>
      <c r="F7" s="426"/>
      <c r="G7" s="8"/>
      <c r="H7" s="8"/>
      <c r="I7" s="8"/>
      <c r="J7" s="410"/>
      <c r="K7" s="410"/>
    </row>
    <row r="8" spans="1:16" ht="20.100000000000001" customHeight="1" x14ac:dyDescent="0.15">
      <c r="A8" s="8" t="s">
        <v>415</v>
      </c>
      <c r="B8" s="18"/>
      <c r="C8" s="8"/>
      <c r="D8" s="8"/>
      <c r="E8" s="8"/>
      <c r="F8" s="426"/>
      <c r="G8" s="8"/>
      <c r="H8" s="8"/>
      <c r="I8" s="8"/>
      <c r="J8" s="410"/>
      <c r="K8" s="410"/>
    </row>
    <row r="9" spans="1:16" ht="20.100000000000001" customHeight="1" x14ac:dyDescent="0.15">
      <c r="A9" s="8"/>
      <c r="B9" s="18"/>
      <c r="C9" s="8"/>
      <c r="D9" s="8"/>
      <c r="E9" s="8"/>
      <c r="F9" s="426"/>
      <c r="G9" s="8"/>
      <c r="H9" s="8"/>
      <c r="I9" s="8"/>
      <c r="J9" s="410"/>
      <c r="K9" s="410"/>
    </row>
    <row r="10" spans="1:16" ht="20.100000000000001" customHeight="1" x14ac:dyDescent="0.15">
      <c r="A10" s="18"/>
      <c r="B10" s="18"/>
      <c r="C10" s="8"/>
      <c r="D10" s="8"/>
      <c r="G10" s="8" t="s">
        <v>56</v>
      </c>
      <c r="H10" s="8"/>
      <c r="I10" s="8"/>
      <c r="J10" s="410"/>
      <c r="K10" s="410"/>
      <c r="L10" s="8"/>
      <c r="M10" s="281"/>
      <c r="N10" s="8"/>
      <c r="O10" s="8"/>
      <c r="P10" s="8"/>
    </row>
    <row r="11" spans="1:16" ht="20.100000000000001" customHeight="1" x14ac:dyDescent="0.15">
      <c r="A11" s="18"/>
      <c r="B11" s="18"/>
      <c r="C11" s="8"/>
      <c r="E11" s="8"/>
      <c r="F11" s="426"/>
      <c r="G11" s="8" t="s">
        <v>366</v>
      </c>
      <c r="H11" s="8"/>
      <c r="I11" s="804" t="str">
        <f>臨時使用願!I10</f>
        <v>苫小牧市〇町〇丁目〇番〇号</v>
      </c>
      <c r="J11" s="804"/>
      <c r="K11" s="804"/>
      <c r="L11" s="804"/>
      <c r="M11" s="804"/>
      <c r="N11" s="804"/>
      <c r="O11" s="804"/>
      <c r="P11" s="8"/>
    </row>
    <row r="12" spans="1:16" ht="20.100000000000001" customHeight="1" x14ac:dyDescent="0.15">
      <c r="A12" s="18"/>
      <c r="B12" s="18"/>
      <c r="C12" s="8"/>
      <c r="G12" s="8"/>
      <c r="H12" s="8"/>
      <c r="I12" s="804" t="str">
        <f>臨時使用願!I12</f>
        <v>〇〇株式会社</v>
      </c>
      <c r="J12" s="804"/>
      <c r="K12" s="804"/>
      <c r="L12" s="804"/>
      <c r="M12" s="804"/>
      <c r="N12" s="804"/>
      <c r="O12" s="804"/>
      <c r="P12" s="8"/>
    </row>
    <row r="13" spans="1:16" ht="20.100000000000001" customHeight="1" x14ac:dyDescent="0.15">
      <c r="A13" s="18"/>
      <c r="B13" s="18"/>
      <c r="C13" s="8"/>
      <c r="E13" s="8"/>
      <c r="F13" s="426"/>
      <c r="G13" s="8" t="s">
        <v>367</v>
      </c>
      <c r="H13" s="8"/>
      <c r="I13" s="506" t="str">
        <f>臨時使用願!I13</f>
        <v>代表取締役　○○○○</v>
      </c>
      <c r="J13" s="506"/>
      <c r="K13" s="506"/>
      <c r="L13" s="506"/>
      <c r="M13" s="506"/>
      <c r="N13" s="506"/>
      <c r="O13" s="657"/>
      <c r="P13" s="657"/>
    </row>
    <row r="14" spans="1:16" ht="20.100000000000001" customHeight="1" x14ac:dyDescent="0.15">
      <c r="A14" s="18"/>
      <c r="B14" s="18"/>
      <c r="C14" s="8"/>
      <c r="D14" s="8"/>
      <c r="E14" s="8"/>
      <c r="F14" s="426"/>
      <c r="G14" s="8"/>
      <c r="H14" s="8"/>
      <c r="O14" s="8"/>
      <c r="P14" s="8"/>
    </row>
    <row r="15" spans="1:16" ht="20.100000000000001" customHeight="1" x14ac:dyDescent="0.15">
      <c r="A15" s="8" t="s">
        <v>383</v>
      </c>
      <c r="B15" s="8"/>
      <c r="C15" s="8"/>
      <c r="D15" s="8"/>
      <c r="E15" s="8"/>
      <c r="F15" s="426"/>
      <c r="G15" s="8"/>
      <c r="H15" s="8"/>
      <c r="I15" s="8"/>
      <c r="J15" s="410"/>
      <c r="K15" s="410"/>
      <c r="L15" s="8"/>
      <c r="M15" s="281"/>
      <c r="N15" s="8"/>
      <c r="O15" s="8"/>
      <c r="P15" s="8"/>
    </row>
    <row r="16" spans="1:16" ht="20.100000000000001" customHeight="1" x14ac:dyDescent="0.15">
      <c r="A16" s="8"/>
      <c r="B16" s="8"/>
      <c r="C16" s="8"/>
      <c r="D16" s="8"/>
      <c r="E16" s="8"/>
      <c r="F16" s="426"/>
      <c r="G16" s="8"/>
      <c r="H16" s="8"/>
      <c r="I16" s="8"/>
      <c r="J16" s="410"/>
      <c r="K16" s="410"/>
      <c r="L16" s="8"/>
      <c r="M16" s="281"/>
      <c r="N16" s="8"/>
      <c r="O16" s="8"/>
      <c r="P16" s="8"/>
    </row>
    <row r="17" spans="1:16" ht="20.100000000000001" customHeight="1" x14ac:dyDescent="0.15">
      <c r="A17" s="789" t="s">
        <v>2</v>
      </c>
      <c r="B17" s="790"/>
      <c r="C17" s="791"/>
      <c r="D17" s="488" t="str">
        <f>臨時使用願!E20</f>
        <v>○○工事に伴う地下水排水のため</v>
      </c>
      <c r="E17" s="489"/>
      <c r="F17" s="489"/>
      <c r="G17" s="489"/>
      <c r="H17" s="489"/>
      <c r="I17" s="489"/>
      <c r="J17" s="489"/>
      <c r="K17" s="489"/>
      <c r="L17" s="489"/>
      <c r="M17" s="489"/>
      <c r="N17" s="489"/>
      <c r="O17" s="489"/>
      <c r="P17" s="490"/>
    </row>
    <row r="18" spans="1:16" ht="20.100000000000001" customHeight="1" x14ac:dyDescent="0.15">
      <c r="A18" s="789" t="s">
        <v>47</v>
      </c>
      <c r="B18" s="790"/>
      <c r="C18" s="791"/>
      <c r="D18" s="488" t="str">
        <f>臨時使用願!E21</f>
        <v>○○株式会社</v>
      </c>
      <c r="E18" s="489"/>
      <c r="F18" s="489"/>
      <c r="G18" s="489"/>
      <c r="H18" s="489"/>
      <c r="I18" s="489"/>
      <c r="J18" s="489"/>
      <c r="K18" s="489"/>
      <c r="L18" s="489"/>
      <c r="M18" s="489"/>
      <c r="N18" s="489"/>
      <c r="O18" s="489"/>
      <c r="P18" s="490"/>
    </row>
    <row r="19" spans="1:16" ht="20.100000000000001" customHeight="1" x14ac:dyDescent="0.15">
      <c r="A19" s="789" t="s">
        <v>48</v>
      </c>
      <c r="B19" s="790"/>
      <c r="C19" s="791"/>
      <c r="D19" s="483" t="str">
        <f>臨時使用願!E23</f>
        <v>　苫小牧市〇町〇丁目〇番地先</v>
      </c>
      <c r="E19" s="484"/>
      <c r="F19" s="484"/>
      <c r="G19" s="484"/>
      <c r="H19" s="484"/>
      <c r="I19" s="484"/>
      <c r="J19" s="484"/>
      <c r="K19" s="484"/>
      <c r="L19" s="484"/>
      <c r="M19" s="484"/>
      <c r="N19" s="484"/>
      <c r="O19" s="484"/>
      <c r="P19" s="485"/>
    </row>
    <row r="20" spans="1:16" s="1" customFormat="1" ht="20.100000000000001" customHeight="1" x14ac:dyDescent="0.15">
      <c r="A20" s="773" t="s">
        <v>5</v>
      </c>
      <c r="B20" s="774"/>
      <c r="C20" s="775"/>
      <c r="D20" s="801">
        <f>臨時使用願!E24</f>
        <v>45047</v>
      </c>
      <c r="E20" s="486"/>
      <c r="F20" s="486"/>
      <c r="G20" s="486"/>
      <c r="H20" s="486"/>
      <c r="I20" s="486"/>
      <c r="J20" s="486"/>
      <c r="K20" s="486"/>
      <c r="L20" s="396" t="s">
        <v>353</v>
      </c>
      <c r="M20" s="34"/>
      <c r="N20" s="34"/>
      <c r="O20" s="391"/>
      <c r="P20" s="392"/>
    </row>
    <row r="21" spans="1:16" s="1" customFormat="1" ht="20.100000000000001" customHeight="1" x14ac:dyDescent="0.15">
      <c r="A21" s="776"/>
      <c r="B21" s="777"/>
      <c r="C21" s="778"/>
      <c r="D21" s="802">
        <f>臨時使用願!E25</f>
        <v>45076</v>
      </c>
      <c r="E21" s="803"/>
      <c r="F21" s="803"/>
      <c r="G21" s="803"/>
      <c r="H21" s="803"/>
      <c r="I21" s="803"/>
      <c r="J21" s="803"/>
      <c r="K21" s="803"/>
      <c r="L21" s="397" t="s">
        <v>354</v>
      </c>
      <c r="M21" s="33"/>
      <c r="N21" s="123" t="s">
        <v>355</v>
      </c>
      <c r="O21" s="400">
        <f>臨時使用願!N25</f>
        <v>30</v>
      </c>
      <c r="P21" s="399" t="s">
        <v>126</v>
      </c>
    </row>
    <row r="22" spans="1:16" ht="20.100000000000001" customHeight="1" x14ac:dyDescent="0.15">
      <c r="A22" s="789" t="s">
        <v>49</v>
      </c>
      <c r="B22" s="790"/>
      <c r="C22" s="791"/>
      <c r="D22" s="136"/>
      <c r="E22" s="35"/>
      <c r="F22" s="428"/>
      <c r="G22" s="798">
        <f>臨時使用願!H28</f>
        <v>100</v>
      </c>
      <c r="H22" s="526"/>
      <c r="I22" s="125" t="s">
        <v>135</v>
      </c>
      <c r="J22" s="125"/>
      <c r="K22" s="125"/>
      <c r="L22" s="799">
        <f>臨時使用願!L28</f>
        <v>5</v>
      </c>
      <c r="M22" s="526"/>
      <c r="N22" s="526"/>
      <c r="O22" s="125" t="s">
        <v>136</v>
      </c>
      <c r="P22" s="52"/>
    </row>
    <row r="23" spans="1:16" ht="20.100000000000001" customHeight="1" x14ac:dyDescent="0.15">
      <c r="A23" s="789" t="s">
        <v>50</v>
      </c>
      <c r="B23" s="790"/>
      <c r="C23" s="791"/>
      <c r="D23" s="136"/>
      <c r="E23" s="35"/>
      <c r="F23" s="428"/>
      <c r="G23" s="35" t="s">
        <v>241</v>
      </c>
      <c r="H23" s="800">
        <f>'料金算出書(予定)'!J28</f>
        <v>20020</v>
      </c>
      <c r="I23" s="800"/>
      <c r="J23" s="800"/>
      <c r="K23" s="800"/>
      <c r="L23" s="125" t="s">
        <v>242</v>
      </c>
      <c r="M23" s="125"/>
      <c r="N23" s="35"/>
      <c r="O23" s="35"/>
      <c r="P23" s="52"/>
    </row>
    <row r="24" spans="1:16" ht="24" customHeight="1" x14ac:dyDescent="0.15">
      <c r="A24" s="779" t="s">
        <v>137</v>
      </c>
      <c r="B24" s="780"/>
      <c r="C24" s="781"/>
      <c r="D24" s="25"/>
      <c r="E24" s="56"/>
      <c r="F24" s="429"/>
      <c r="G24" s="230" t="s">
        <v>241</v>
      </c>
      <c r="H24" s="785">
        <f>'料金算出書(予定)'!J34</f>
        <v>4004</v>
      </c>
      <c r="I24" s="785"/>
      <c r="J24" s="785"/>
      <c r="K24" s="785"/>
      <c r="L24" s="231" t="s">
        <v>242</v>
      </c>
      <c r="M24" s="231"/>
      <c r="N24" s="230"/>
      <c r="O24" s="56"/>
      <c r="P24" s="139"/>
    </row>
    <row r="25" spans="1:16" ht="16.5" customHeight="1" x14ac:dyDescent="0.15">
      <c r="A25" s="782"/>
      <c r="B25" s="783"/>
      <c r="C25" s="784"/>
      <c r="D25" s="229"/>
      <c r="E25" s="18"/>
      <c r="F25" s="433"/>
      <c r="G25" s="18"/>
      <c r="H25" s="18"/>
      <c r="I25" s="154"/>
      <c r="J25" s="154"/>
      <c r="K25" s="154"/>
      <c r="L25" s="151"/>
      <c r="M25" s="151"/>
      <c r="N25" s="155"/>
      <c r="O25" s="155"/>
      <c r="P25" s="159" t="s">
        <v>171</v>
      </c>
    </row>
    <row r="26" spans="1:16" ht="20.100000000000001" customHeight="1" x14ac:dyDescent="0.15">
      <c r="A26" s="779" t="s">
        <v>51</v>
      </c>
      <c r="B26" s="780"/>
      <c r="C26" s="781"/>
      <c r="D26" s="730" t="s">
        <v>144</v>
      </c>
      <c r="E26" s="731"/>
      <c r="F26" s="731"/>
      <c r="G26" s="731"/>
      <c r="H26" s="731"/>
      <c r="I26" s="731"/>
      <c r="J26" s="731"/>
      <c r="K26" s="731"/>
      <c r="L26" s="731"/>
      <c r="M26" s="731"/>
      <c r="N26" s="731"/>
      <c r="O26" s="731"/>
      <c r="P26" s="732"/>
    </row>
    <row r="27" spans="1:16" ht="20.100000000000001" customHeight="1" x14ac:dyDescent="0.15">
      <c r="A27" s="792"/>
      <c r="B27" s="793"/>
      <c r="C27" s="794"/>
      <c r="D27" s="733"/>
      <c r="E27" s="734"/>
      <c r="F27" s="734"/>
      <c r="G27" s="734"/>
      <c r="H27" s="734"/>
      <c r="I27" s="734"/>
      <c r="J27" s="734"/>
      <c r="K27" s="734"/>
      <c r="L27" s="734"/>
      <c r="M27" s="734"/>
      <c r="N27" s="734"/>
      <c r="O27" s="734"/>
      <c r="P27" s="735"/>
    </row>
    <row r="28" spans="1:16" ht="20.100000000000001" customHeight="1" x14ac:dyDescent="0.15">
      <c r="A28" s="792"/>
      <c r="B28" s="793"/>
      <c r="C28" s="794"/>
      <c r="D28" s="733"/>
      <c r="E28" s="734"/>
      <c r="F28" s="734"/>
      <c r="G28" s="734"/>
      <c r="H28" s="734"/>
      <c r="I28" s="734"/>
      <c r="J28" s="734"/>
      <c r="K28" s="734"/>
      <c r="L28" s="734"/>
      <c r="M28" s="734"/>
      <c r="N28" s="734"/>
      <c r="O28" s="734"/>
      <c r="P28" s="735"/>
    </row>
    <row r="29" spans="1:16" ht="20.100000000000001" customHeight="1" x14ac:dyDescent="0.15">
      <c r="A29" s="792"/>
      <c r="B29" s="793"/>
      <c r="C29" s="794"/>
      <c r="D29" s="733"/>
      <c r="E29" s="734"/>
      <c r="F29" s="734"/>
      <c r="G29" s="734"/>
      <c r="H29" s="734"/>
      <c r="I29" s="734"/>
      <c r="J29" s="734"/>
      <c r="K29" s="734"/>
      <c r="L29" s="734"/>
      <c r="M29" s="734"/>
      <c r="N29" s="734"/>
      <c r="O29" s="734"/>
      <c r="P29" s="735"/>
    </row>
    <row r="30" spans="1:16" ht="20.100000000000001" customHeight="1" x14ac:dyDescent="0.15">
      <c r="A30" s="795"/>
      <c r="B30" s="796"/>
      <c r="C30" s="797"/>
      <c r="D30" s="736"/>
      <c r="E30" s="737"/>
      <c r="F30" s="737"/>
      <c r="G30" s="737"/>
      <c r="H30" s="737"/>
      <c r="I30" s="737"/>
      <c r="J30" s="737"/>
      <c r="K30" s="737"/>
      <c r="L30" s="737"/>
      <c r="M30" s="737"/>
      <c r="N30" s="737"/>
      <c r="O30" s="737"/>
      <c r="P30" s="738"/>
    </row>
    <row r="31" spans="1:16" ht="24" customHeight="1" x14ac:dyDescent="0.15">
      <c r="A31" s="45"/>
      <c r="B31" s="45"/>
      <c r="C31" s="153"/>
      <c r="D31" s="153"/>
      <c r="E31" s="153"/>
      <c r="F31" s="430"/>
      <c r="G31" s="153"/>
      <c r="H31" s="153"/>
      <c r="I31" s="153"/>
      <c r="J31" s="412"/>
      <c r="K31" s="412"/>
      <c r="L31" s="153"/>
      <c r="M31" s="282"/>
      <c r="N31" s="153"/>
      <c r="O31" s="153"/>
      <c r="P31" s="153"/>
    </row>
    <row r="32" spans="1:16" ht="24.95" customHeight="1" x14ac:dyDescent="0.15">
      <c r="A32" s="770" t="s">
        <v>133</v>
      </c>
      <c r="B32" s="753" t="s">
        <v>332</v>
      </c>
      <c r="C32" s="526"/>
      <c r="D32" s="526"/>
      <c r="E32" s="754"/>
      <c r="F32" s="436" t="s">
        <v>52</v>
      </c>
      <c r="G32" s="157"/>
      <c r="H32" s="36"/>
      <c r="I32" s="36"/>
      <c r="J32" s="411"/>
      <c r="K32" s="411"/>
      <c r="L32" s="36"/>
      <c r="M32" s="280"/>
      <c r="N32" s="36"/>
      <c r="O32" s="748"/>
      <c r="P32" s="749"/>
    </row>
    <row r="33" spans="1:28" ht="30" customHeight="1" x14ac:dyDescent="0.15">
      <c r="A33" s="771"/>
      <c r="B33" s="786" t="s">
        <v>134</v>
      </c>
      <c r="C33" s="787"/>
      <c r="D33" s="787"/>
      <c r="E33" s="787"/>
      <c r="F33" s="787"/>
      <c r="G33" s="787"/>
      <c r="H33" s="787"/>
      <c r="I33" s="787"/>
      <c r="J33" s="787"/>
      <c r="K33" s="787"/>
      <c r="L33" s="787"/>
      <c r="M33" s="787"/>
      <c r="N33" s="787"/>
      <c r="O33" s="787"/>
      <c r="P33" s="788"/>
      <c r="R33" s="8"/>
      <c r="S33" s="8"/>
      <c r="T33" s="8"/>
      <c r="U33" s="8"/>
      <c r="V33" s="8"/>
      <c r="W33" s="8"/>
      <c r="X33" s="8"/>
      <c r="Y33" s="8"/>
      <c r="Z33" s="8"/>
      <c r="AA33" s="8"/>
      <c r="AB33" s="50"/>
    </row>
    <row r="34" spans="1:28" ht="30" customHeight="1" x14ac:dyDescent="0.15">
      <c r="A34" s="772"/>
      <c r="B34" s="745" t="s">
        <v>166</v>
      </c>
      <c r="C34" s="746"/>
      <c r="D34" s="746"/>
      <c r="E34" s="746"/>
      <c r="F34" s="746"/>
      <c r="G34" s="746"/>
      <c r="H34" s="746"/>
      <c r="I34" s="746"/>
      <c r="J34" s="746"/>
      <c r="K34" s="746"/>
      <c r="L34" s="746"/>
      <c r="M34" s="746"/>
      <c r="N34" s="746"/>
      <c r="O34" s="746"/>
      <c r="P34" s="747"/>
      <c r="R34" s="8"/>
      <c r="S34" s="8"/>
      <c r="T34" s="8"/>
      <c r="U34" s="8"/>
      <c r="V34" s="8"/>
      <c r="W34" s="8"/>
      <c r="X34" s="8"/>
      <c r="Y34" s="8"/>
      <c r="Z34" s="8"/>
      <c r="AA34" s="8"/>
      <c r="AB34" s="50"/>
    </row>
    <row r="35" spans="1:28" ht="20.100000000000001" customHeight="1" x14ac:dyDescent="0.15">
      <c r="A35" s="138"/>
      <c r="B35" s="50"/>
      <c r="C35" s="50"/>
      <c r="D35" s="50"/>
      <c r="E35" s="50"/>
      <c r="F35" s="50"/>
      <c r="G35" s="50"/>
      <c r="H35" s="50"/>
      <c r="I35" s="50"/>
      <c r="J35" s="50"/>
      <c r="K35" s="50"/>
      <c r="L35" s="50"/>
      <c r="M35" s="50"/>
      <c r="N35" s="50"/>
      <c r="O35" s="50"/>
      <c r="P35" s="50"/>
      <c r="R35" s="8"/>
      <c r="S35" s="8"/>
      <c r="T35" s="8"/>
      <c r="U35" s="8"/>
      <c r="V35" s="8"/>
      <c r="W35" s="8"/>
      <c r="X35" s="8"/>
      <c r="Y35" s="8"/>
      <c r="Z35" s="8"/>
      <c r="AA35" s="8"/>
      <c r="AB35" s="50"/>
    </row>
    <row r="36" spans="1:28" ht="20.100000000000001" customHeight="1" x14ac:dyDescent="0.15">
      <c r="A36" s="8" t="s">
        <v>129</v>
      </c>
      <c r="B36" s="8"/>
      <c r="C36" s="8"/>
      <c r="D36" s="8"/>
      <c r="E36" s="8"/>
      <c r="F36" s="426"/>
      <c r="G36" s="8"/>
      <c r="H36" s="8"/>
      <c r="I36" s="8"/>
      <c r="J36" s="410"/>
      <c r="K36" s="410"/>
      <c r="L36" s="8"/>
      <c r="M36" s="281"/>
      <c r="N36" s="8"/>
      <c r="O36" s="8"/>
      <c r="P36" s="8"/>
    </row>
    <row r="37" spans="1:28" ht="14.25" customHeight="1" x14ac:dyDescent="0.15">
      <c r="A37" s="475" t="s">
        <v>45</v>
      </c>
      <c r="B37" s="725" t="s">
        <v>67</v>
      </c>
      <c r="C37" s="725" t="s">
        <v>68</v>
      </c>
      <c r="D37" s="725" t="s">
        <v>398</v>
      </c>
      <c r="E37" s="493" t="s">
        <v>400</v>
      </c>
      <c r="F37" s="725" t="s">
        <v>397</v>
      </c>
      <c r="G37" s="725" t="s">
        <v>289</v>
      </c>
      <c r="H37" s="725" t="s">
        <v>365</v>
      </c>
      <c r="I37" s="725" t="s">
        <v>165</v>
      </c>
      <c r="J37" s="761"/>
      <c r="K37" s="762"/>
      <c r="L37" s="763"/>
      <c r="M37" s="755" t="s">
        <v>44</v>
      </c>
      <c r="N37" s="742" t="s">
        <v>42</v>
      </c>
      <c r="O37" s="743"/>
      <c r="P37" s="744"/>
    </row>
    <row r="38" spans="1:28" ht="15" customHeight="1" x14ac:dyDescent="0.15">
      <c r="A38" s="476"/>
      <c r="B38" s="726"/>
      <c r="C38" s="726"/>
      <c r="D38" s="726"/>
      <c r="E38" s="726"/>
      <c r="F38" s="726"/>
      <c r="G38" s="726"/>
      <c r="H38" s="726"/>
      <c r="I38" s="726"/>
      <c r="J38" s="764"/>
      <c r="K38" s="765"/>
      <c r="L38" s="766"/>
      <c r="M38" s="756"/>
      <c r="N38" s="727" t="s">
        <v>146</v>
      </c>
      <c r="O38" s="728"/>
      <c r="P38" s="729"/>
    </row>
    <row r="39" spans="1:28" ht="20.100000000000001" customHeight="1" x14ac:dyDescent="0.15">
      <c r="A39" s="53" t="s">
        <v>62</v>
      </c>
      <c r="B39" s="126"/>
      <c r="C39" s="758"/>
      <c r="D39" s="419"/>
      <c r="E39" s="126"/>
      <c r="F39" s="434"/>
      <c r="G39" s="137"/>
      <c r="H39" s="450"/>
      <c r="I39" s="450"/>
      <c r="J39" s="641"/>
      <c r="K39" s="683"/>
      <c r="L39" s="642"/>
      <c r="M39" s="756"/>
      <c r="P39" s="172"/>
    </row>
    <row r="40" spans="1:28" ht="20.100000000000001" customHeight="1" x14ac:dyDescent="0.15">
      <c r="A40" s="53" t="s">
        <v>63</v>
      </c>
      <c r="B40" s="126"/>
      <c r="C40" s="759"/>
      <c r="D40" s="419"/>
      <c r="E40" s="126"/>
      <c r="F40" s="434"/>
      <c r="G40" s="137"/>
      <c r="H40" s="450"/>
      <c r="I40" s="450"/>
      <c r="J40" s="767"/>
      <c r="K40" s="768"/>
      <c r="L40" s="769"/>
      <c r="M40" s="756"/>
      <c r="N40" s="750" t="s">
        <v>147</v>
      </c>
      <c r="O40" s="751"/>
      <c r="P40" s="752"/>
    </row>
    <row r="41" spans="1:28" ht="20.100000000000001" customHeight="1" x14ac:dyDescent="0.15">
      <c r="A41" s="55" t="s">
        <v>64</v>
      </c>
      <c r="B41" s="127"/>
      <c r="C41" s="760"/>
      <c r="D41" s="420"/>
      <c r="E41" s="127"/>
      <c r="F41" s="435"/>
      <c r="G41" s="57"/>
      <c r="H41" s="451"/>
      <c r="I41" s="451"/>
      <c r="J41" s="643"/>
      <c r="K41" s="516"/>
      <c r="L41" s="517"/>
      <c r="M41" s="757"/>
      <c r="N41" s="739" t="s">
        <v>43</v>
      </c>
      <c r="O41" s="740"/>
      <c r="P41" s="741"/>
    </row>
  </sheetData>
  <mergeCells count="46">
    <mergeCell ref="A3:P3"/>
    <mergeCell ref="A18:C18"/>
    <mergeCell ref="A17:C17"/>
    <mergeCell ref="D17:P17"/>
    <mergeCell ref="D18:P18"/>
    <mergeCell ref="L5:P5"/>
    <mergeCell ref="I13:N13"/>
    <mergeCell ref="I11:O11"/>
    <mergeCell ref="I12:O12"/>
    <mergeCell ref="A32:A34"/>
    <mergeCell ref="A20:C21"/>
    <mergeCell ref="A24:C25"/>
    <mergeCell ref="O13:P13"/>
    <mergeCell ref="H24:K24"/>
    <mergeCell ref="B33:P33"/>
    <mergeCell ref="A19:C19"/>
    <mergeCell ref="A26:C30"/>
    <mergeCell ref="G22:H22"/>
    <mergeCell ref="D19:P19"/>
    <mergeCell ref="A22:C22"/>
    <mergeCell ref="L22:N22"/>
    <mergeCell ref="H23:K23"/>
    <mergeCell ref="A23:C23"/>
    <mergeCell ref="D20:K20"/>
    <mergeCell ref="D21:K21"/>
    <mergeCell ref="N38:P38"/>
    <mergeCell ref="D26:P30"/>
    <mergeCell ref="N41:P41"/>
    <mergeCell ref="N37:P37"/>
    <mergeCell ref="B34:P34"/>
    <mergeCell ref="O32:P32"/>
    <mergeCell ref="N40:P40"/>
    <mergeCell ref="B32:E32"/>
    <mergeCell ref="G37:G38"/>
    <mergeCell ref="M37:M41"/>
    <mergeCell ref="F37:F38"/>
    <mergeCell ref="C39:C41"/>
    <mergeCell ref="H37:H38"/>
    <mergeCell ref="I37:I38"/>
    <mergeCell ref="J37:L38"/>
    <mergeCell ref="J39:L41"/>
    <mergeCell ref="A37:A38"/>
    <mergeCell ref="B37:B38"/>
    <mergeCell ref="C37:C38"/>
    <mergeCell ref="D37:D38"/>
    <mergeCell ref="E37:E38"/>
  </mergeCells>
  <phoneticPr fontId="2"/>
  <pageMargins left="0.61" right="0.2" top="0.71" bottom="0.32" header="0.51181102362204722" footer="0.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1:M57"/>
  <sheetViews>
    <sheetView workbookViewId="0">
      <selection activeCell="A8" sqref="A8"/>
    </sheetView>
  </sheetViews>
  <sheetFormatPr defaultRowHeight="13.5" x14ac:dyDescent="0.15"/>
  <cols>
    <col min="1" max="2" width="9" style="142"/>
    <col min="3" max="12" width="6.625" style="142" customWidth="1"/>
    <col min="13" max="13" width="6.125" style="142" customWidth="1"/>
    <col min="14" max="65" width="1.625" style="142" customWidth="1"/>
    <col min="66" max="16384" width="9" style="142"/>
  </cols>
  <sheetData>
    <row r="1" spans="1:13" ht="20.100000000000001" customHeight="1" x14ac:dyDescent="0.15">
      <c r="A1" s="4" t="s">
        <v>87</v>
      </c>
      <c r="B1" s="2"/>
      <c r="C1" s="2"/>
      <c r="D1" s="2"/>
      <c r="E1" s="2"/>
      <c r="F1" s="2"/>
      <c r="G1" s="2"/>
      <c r="H1" s="2"/>
      <c r="I1" s="2"/>
      <c r="J1" s="2"/>
      <c r="K1" s="2"/>
      <c r="L1" s="2"/>
      <c r="M1" s="2"/>
    </row>
    <row r="2" spans="1:13" ht="20.100000000000001" customHeight="1" x14ac:dyDescent="0.15">
      <c r="A2" s="1"/>
      <c r="B2" s="1"/>
      <c r="C2" s="1"/>
      <c r="D2" s="1"/>
      <c r="E2" s="1"/>
      <c r="F2" s="1"/>
      <c r="G2" s="1"/>
      <c r="H2" s="1"/>
    </row>
    <row r="3" spans="1:13" ht="20.100000000000001" customHeight="1" x14ac:dyDescent="0.15">
      <c r="A3" s="688" t="s">
        <v>19</v>
      </c>
      <c r="B3" s="688"/>
      <c r="C3" s="688"/>
      <c r="D3" s="688"/>
      <c r="E3" s="688"/>
      <c r="F3" s="688"/>
      <c r="G3" s="688"/>
      <c r="H3" s="688"/>
      <c r="I3" s="688"/>
      <c r="J3" s="688"/>
      <c r="K3" s="688"/>
      <c r="L3" s="688"/>
      <c r="M3" s="688"/>
    </row>
    <row r="4" spans="1:13" ht="20.100000000000001" customHeight="1" x14ac:dyDescent="0.15">
      <c r="A4" s="279"/>
      <c r="B4" s="279"/>
      <c r="C4" s="279"/>
      <c r="D4" s="279"/>
      <c r="E4" s="279"/>
      <c r="F4" s="279"/>
      <c r="G4" s="279"/>
      <c r="H4" s="279"/>
      <c r="I4" s="279"/>
      <c r="J4" s="279"/>
      <c r="K4" s="279"/>
      <c r="L4" s="279"/>
      <c r="M4" s="279"/>
    </row>
    <row r="5" spans="1:13" ht="20.100000000000001" customHeight="1" x14ac:dyDescent="0.15">
      <c r="J5" s="652" t="s">
        <v>404</v>
      </c>
      <c r="K5" s="652"/>
      <c r="L5" s="652"/>
      <c r="M5" s="652"/>
    </row>
    <row r="6" spans="1:13" ht="20.100000000000001" customHeight="1" x14ac:dyDescent="0.15">
      <c r="A6" s="1"/>
      <c r="B6" s="1"/>
      <c r="C6" s="1"/>
      <c r="D6" s="1"/>
      <c r="E6" s="1"/>
      <c r="F6" s="1"/>
      <c r="G6" s="1"/>
      <c r="H6" s="1"/>
      <c r="I6" s="1"/>
      <c r="J6" s="653" t="s">
        <v>381</v>
      </c>
      <c r="K6" s="653"/>
      <c r="L6" s="653"/>
      <c r="M6" s="653"/>
    </row>
    <row r="7" spans="1:13" ht="20.100000000000001" customHeight="1" x14ac:dyDescent="0.15">
      <c r="A7" s="1" t="str">
        <f>減免申請書!I12</f>
        <v>〇〇株式会社</v>
      </c>
      <c r="B7" s="1"/>
      <c r="C7" s="1"/>
      <c r="D7" s="1"/>
      <c r="E7" s="1"/>
      <c r="F7" s="1"/>
      <c r="G7" s="1"/>
      <c r="H7" s="1"/>
      <c r="I7" s="1"/>
    </row>
    <row r="8" spans="1:13" ht="20.100000000000001" customHeight="1" x14ac:dyDescent="0.15">
      <c r="A8" s="1" t="str">
        <f>減免申請書!I13</f>
        <v>代表取締役　○○○○</v>
      </c>
      <c r="B8" s="1"/>
      <c r="C8" s="1"/>
      <c r="D8" s="1"/>
      <c r="E8" s="1"/>
      <c r="F8" s="1" t="s">
        <v>157</v>
      </c>
      <c r="G8" s="1"/>
      <c r="H8" s="1"/>
      <c r="I8" s="1"/>
    </row>
    <row r="9" spans="1:13" ht="20.100000000000001" customHeight="1" x14ac:dyDescent="0.15">
      <c r="B9" s="1"/>
      <c r="C9" s="1"/>
      <c r="D9" s="1"/>
      <c r="E9" s="1"/>
      <c r="F9" s="1"/>
      <c r="G9" s="1"/>
      <c r="H9" s="1"/>
      <c r="I9" s="1"/>
      <c r="J9" s="1"/>
      <c r="K9" s="1"/>
      <c r="L9" s="1"/>
      <c r="M9" s="1"/>
    </row>
    <row r="10" spans="1:13" ht="20.100000000000001" customHeight="1" x14ac:dyDescent="0.15">
      <c r="A10" s="1"/>
      <c r="B10" s="1"/>
      <c r="C10" s="1"/>
      <c r="D10" s="1"/>
      <c r="E10" s="1"/>
      <c r="H10" s="1" t="s">
        <v>0</v>
      </c>
      <c r="I10" s="1"/>
      <c r="J10" s="1"/>
      <c r="K10" s="1"/>
      <c r="L10" s="1"/>
      <c r="M10" s="1"/>
    </row>
    <row r="11" spans="1:13" ht="20.100000000000001" customHeight="1" x14ac:dyDescent="0.15">
      <c r="A11" s="1"/>
      <c r="B11" s="1"/>
      <c r="C11" s="1"/>
      <c r="D11" s="1"/>
      <c r="E11" s="1"/>
      <c r="H11" s="1" t="s">
        <v>416</v>
      </c>
      <c r="I11" s="1"/>
      <c r="J11" s="1"/>
      <c r="K11" s="1"/>
      <c r="L11" s="1"/>
      <c r="M11" s="1"/>
    </row>
    <row r="12" spans="1:13" ht="20.100000000000001" customHeight="1" x14ac:dyDescent="0.15">
      <c r="A12" s="1"/>
      <c r="B12" s="1"/>
      <c r="C12" s="1"/>
      <c r="D12" s="1"/>
      <c r="E12" s="1"/>
      <c r="F12" s="1"/>
      <c r="H12" s="228" t="s">
        <v>406</v>
      </c>
      <c r="I12" s="1"/>
      <c r="J12" s="1"/>
      <c r="K12" s="1"/>
      <c r="L12" s="1"/>
      <c r="M12" s="1"/>
    </row>
    <row r="13" spans="1:13" ht="20.100000000000001" customHeight="1" x14ac:dyDescent="0.15">
      <c r="A13" s="1"/>
      <c r="B13" s="1"/>
      <c r="C13" s="1"/>
      <c r="D13" s="1"/>
      <c r="E13" s="1"/>
      <c r="F13" s="1"/>
      <c r="G13" s="1"/>
      <c r="H13" s="1"/>
      <c r="I13" s="1"/>
      <c r="J13" s="1"/>
      <c r="K13" s="1"/>
      <c r="L13" s="1"/>
      <c r="M13" s="1"/>
    </row>
    <row r="14" spans="1:13" ht="20.100000000000001" customHeight="1" x14ac:dyDescent="0.15">
      <c r="A14" s="823">
        <f>減免申請書!L5</f>
        <v>45017</v>
      </c>
      <c r="B14" s="823"/>
      <c r="C14" s="1" t="s">
        <v>351</v>
      </c>
      <c r="D14" s="1"/>
      <c r="E14" s="1"/>
      <c r="F14" s="1"/>
      <c r="G14" s="1"/>
      <c r="H14" s="1"/>
      <c r="I14" s="1"/>
      <c r="J14" s="1"/>
      <c r="K14" s="1"/>
      <c r="L14" s="1"/>
      <c r="M14" s="1"/>
    </row>
    <row r="15" spans="1:13" ht="20.100000000000001" customHeight="1" x14ac:dyDescent="0.15">
      <c r="A15" s="1" t="s">
        <v>352</v>
      </c>
      <c r="B15" s="1"/>
      <c r="C15" s="1"/>
      <c r="D15" s="1"/>
      <c r="E15" s="1"/>
      <c r="F15" s="1"/>
      <c r="G15" s="1"/>
      <c r="H15" s="1"/>
      <c r="I15" s="1"/>
      <c r="J15" s="1"/>
      <c r="K15" s="1"/>
      <c r="L15" s="1"/>
      <c r="M15" s="1"/>
    </row>
    <row r="16" spans="1:13" ht="20.100000000000001" customHeight="1" x14ac:dyDescent="0.15">
      <c r="A16" s="1"/>
      <c r="B16" s="1"/>
      <c r="C16" s="1"/>
      <c r="D16" s="1"/>
      <c r="E16" s="1"/>
      <c r="F16" s="1"/>
      <c r="G16" s="1"/>
      <c r="H16" s="1"/>
      <c r="I16" s="1"/>
      <c r="J16" s="1"/>
      <c r="K16" s="1"/>
      <c r="L16" s="1"/>
      <c r="M16" s="1"/>
    </row>
    <row r="17" spans="1:13" ht="24.95" customHeight="1" x14ac:dyDescent="0.15">
      <c r="A17" s="641" t="s">
        <v>8</v>
      </c>
      <c r="B17" s="642"/>
      <c r="C17" s="816" t="str">
        <f>IF(使用許可書!C17="","",使用許可書!C17)</f>
        <v>○○工事に伴う地下水排水のため</v>
      </c>
      <c r="D17" s="817"/>
      <c r="E17" s="817"/>
      <c r="F17" s="817"/>
      <c r="G17" s="817"/>
      <c r="H17" s="817"/>
      <c r="I17" s="817"/>
      <c r="J17" s="817"/>
      <c r="K17" s="817"/>
      <c r="L17" s="817"/>
      <c r="M17" s="818"/>
    </row>
    <row r="18" spans="1:13" ht="24.95" customHeight="1" x14ac:dyDescent="0.15">
      <c r="A18" s="641" t="s">
        <v>15</v>
      </c>
      <c r="B18" s="642"/>
      <c r="C18" s="638" t="str">
        <f>IF(使用許可書!C18="","",使用許可書!C18)</f>
        <v>○○株式会社</v>
      </c>
      <c r="D18" s="639"/>
      <c r="E18" s="639"/>
      <c r="F18" s="639"/>
      <c r="G18" s="639"/>
      <c r="H18" s="639"/>
      <c r="I18" s="639"/>
      <c r="J18" s="639"/>
      <c r="K18" s="639"/>
      <c r="L18" s="639"/>
      <c r="M18" s="640"/>
    </row>
    <row r="19" spans="1:13" ht="24.95" customHeight="1" x14ac:dyDescent="0.15">
      <c r="A19" s="641" t="s">
        <v>16</v>
      </c>
      <c r="B19" s="642"/>
      <c r="C19" s="816" t="str">
        <f>IF(使用許可書!C20="","",使用許可書!C20)</f>
        <v>　苫小牧市〇町〇丁目〇番地先</v>
      </c>
      <c r="D19" s="817"/>
      <c r="E19" s="817"/>
      <c r="F19" s="817"/>
      <c r="G19" s="817"/>
      <c r="H19" s="817"/>
      <c r="I19" s="817"/>
      <c r="J19" s="817"/>
      <c r="K19" s="817"/>
      <c r="L19" s="817"/>
      <c r="M19" s="818"/>
    </row>
    <row r="20" spans="1:13" ht="24.95" customHeight="1" x14ac:dyDescent="0.15">
      <c r="A20" s="643"/>
      <c r="B20" s="517"/>
      <c r="C20" s="819" t="s">
        <v>282</v>
      </c>
      <c r="D20" s="820"/>
      <c r="E20" s="820"/>
      <c r="F20" s="820"/>
      <c r="G20" s="820"/>
      <c r="H20" s="820"/>
      <c r="I20" s="820"/>
      <c r="J20" s="820"/>
      <c r="K20" s="820"/>
      <c r="L20" s="820"/>
      <c r="M20" s="821"/>
    </row>
    <row r="21" spans="1:13" ht="24.95" customHeight="1" x14ac:dyDescent="0.15">
      <c r="A21" s="767" t="s">
        <v>10</v>
      </c>
      <c r="B21" s="769"/>
      <c r="C21" s="486">
        <f>使用許可書!C21</f>
        <v>45047</v>
      </c>
      <c r="D21" s="486"/>
      <c r="E21" s="486"/>
      <c r="F21" s="486"/>
      <c r="G21" s="486"/>
      <c r="H21" s="486"/>
      <c r="I21" s="396" t="s">
        <v>353</v>
      </c>
      <c r="J21" s="398"/>
      <c r="K21" s="34"/>
      <c r="L21" s="391"/>
      <c r="M21" s="392"/>
    </row>
    <row r="22" spans="1:13" ht="24.95" customHeight="1" x14ac:dyDescent="0.15">
      <c r="A22" s="643"/>
      <c r="B22" s="517"/>
      <c r="C22" s="487">
        <f>使用許可書!C22</f>
        <v>45076</v>
      </c>
      <c r="D22" s="487"/>
      <c r="E22" s="487"/>
      <c r="F22" s="487"/>
      <c r="G22" s="487"/>
      <c r="H22" s="487"/>
      <c r="I22" s="393" t="s">
        <v>354</v>
      </c>
      <c r="J22" s="394" t="s">
        <v>355</v>
      </c>
      <c r="K22" s="400">
        <f>使用許可書!K22</f>
        <v>30</v>
      </c>
      <c r="L22" s="395" t="s">
        <v>126</v>
      </c>
      <c r="M22" s="387"/>
    </row>
    <row r="23" spans="1:13" ht="24.95" customHeight="1" x14ac:dyDescent="0.15">
      <c r="A23" s="641" t="s">
        <v>17</v>
      </c>
      <c r="B23" s="642"/>
      <c r="C23" s="40" t="s">
        <v>243</v>
      </c>
      <c r="D23" s="10"/>
      <c r="E23" s="812">
        <f>IF(使用許可書!E23="","",使用許可書!E23)</f>
        <v>100</v>
      </c>
      <c r="F23" s="812" t="s">
        <v>283</v>
      </c>
      <c r="G23" s="156" t="s">
        <v>244</v>
      </c>
      <c r="H23" s="156" t="s">
        <v>148</v>
      </c>
      <c r="I23" s="140"/>
      <c r="J23" s="681">
        <f>IF(使用許可書!I23="","",使用許可書!I23)</f>
        <v>5</v>
      </c>
      <c r="K23" s="681" t="s">
        <v>284</v>
      </c>
      <c r="L23" s="10" t="s">
        <v>136</v>
      </c>
      <c r="M23" s="49"/>
    </row>
    <row r="24" spans="1:13" ht="24.95" customHeight="1" x14ac:dyDescent="0.15">
      <c r="A24" s="753" t="s">
        <v>18</v>
      </c>
      <c r="B24" s="754"/>
      <c r="C24" s="48" t="s">
        <v>245</v>
      </c>
      <c r="D24" s="51"/>
      <c r="E24" s="51" t="s">
        <v>246</v>
      </c>
      <c r="F24" s="813">
        <f>'料金算出書(予定)'!J28</f>
        <v>20020</v>
      </c>
      <c r="G24" s="813"/>
      <c r="H24" s="813"/>
      <c r="I24" s="813"/>
      <c r="J24" s="36" t="s">
        <v>70</v>
      </c>
      <c r="K24" s="157"/>
      <c r="L24" s="36"/>
      <c r="M24" s="121"/>
    </row>
    <row r="25" spans="1:13" ht="14.25" customHeight="1" x14ac:dyDescent="0.15">
      <c r="A25" s="808" t="s">
        <v>121</v>
      </c>
      <c r="B25" s="809"/>
      <c r="C25" s="40"/>
      <c r="D25" s="124"/>
      <c r="E25" s="124"/>
      <c r="F25" s="124"/>
      <c r="G25" s="124"/>
      <c r="H25" s="124"/>
      <c r="I25" s="124"/>
      <c r="J25" s="10"/>
      <c r="K25" s="158"/>
      <c r="L25" s="10"/>
      <c r="M25" s="49"/>
    </row>
    <row r="26" spans="1:13" ht="20.100000000000001" customHeight="1" x14ac:dyDescent="0.15">
      <c r="A26" s="810"/>
      <c r="B26" s="677"/>
      <c r="C26" s="137"/>
      <c r="D26" s="60"/>
      <c r="E26" s="60" t="s">
        <v>246</v>
      </c>
      <c r="F26" s="814">
        <f>'料金算出書(予定)'!J34</f>
        <v>4004</v>
      </c>
      <c r="G26" s="815"/>
      <c r="H26" s="815"/>
      <c r="I26" s="815"/>
      <c r="J26" s="8" t="s">
        <v>70</v>
      </c>
      <c r="L26" s="8"/>
      <c r="M26" s="54"/>
    </row>
    <row r="27" spans="1:13" ht="20.100000000000001" customHeight="1" x14ac:dyDescent="0.15">
      <c r="A27" s="513"/>
      <c r="B27" s="811"/>
      <c r="C27" s="57"/>
      <c r="D27" s="12"/>
      <c r="E27" s="135"/>
      <c r="F27" s="154"/>
      <c r="G27" s="154"/>
      <c r="H27" s="154"/>
      <c r="I27" s="151"/>
      <c r="J27" s="151"/>
      <c r="K27" s="155"/>
      <c r="L27" s="155"/>
      <c r="M27" s="159" t="s">
        <v>122</v>
      </c>
    </row>
    <row r="28" spans="1:13" ht="20.100000000000001" customHeight="1" x14ac:dyDescent="0.15">
      <c r="A28" s="1"/>
      <c r="B28" s="1"/>
      <c r="C28" s="1"/>
      <c r="D28" s="1"/>
      <c r="E28" s="1"/>
      <c r="F28" s="1"/>
      <c r="G28" s="1"/>
      <c r="H28" s="1"/>
      <c r="I28" s="1"/>
      <c r="J28" s="1"/>
      <c r="K28" s="1"/>
      <c r="L28" s="1"/>
      <c r="M28" s="1"/>
    </row>
    <row r="29" spans="1:13" ht="20.100000000000001" customHeight="1" x14ac:dyDescent="0.15">
      <c r="A29" s="807" t="s">
        <v>1</v>
      </c>
      <c r="B29" s="807"/>
      <c r="C29" s="807"/>
      <c r="D29" s="807"/>
      <c r="E29" s="807"/>
      <c r="F29" s="807"/>
      <c r="G29" s="807"/>
      <c r="H29" s="807"/>
      <c r="I29" s="807"/>
      <c r="J29" s="807"/>
      <c r="K29" s="807"/>
      <c r="L29" s="807"/>
      <c r="M29" s="807"/>
    </row>
    <row r="30" spans="1:13" ht="20.100000000000001" customHeight="1" x14ac:dyDescent="0.15">
      <c r="A30" s="1"/>
      <c r="B30" s="1"/>
      <c r="C30" s="1"/>
      <c r="D30" s="1"/>
      <c r="E30" s="1"/>
      <c r="F30" s="1"/>
      <c r="G30" s="1"/>
      <c r="H30" s="1"/>
      <c r="I30" s="1"/>
      <c r="J30" s="1"/>
      <c r="K30" s="1"/>
      <c r="L30" s="1"/>
      <c r="M30" s="1"/>
    </row>
    <row r="31" spans="1:13" ht="20.100000000000001" customHeight="1" x14ac:dyDescent="0.15">
      <c r="A31" s="1" t="s">
        <v>71</v>
      </c>
      <c r="B31" s="1"/>
      <c r="C31" s="822"/>
      <c r="D31" s="822"/>
      <c r="E31" s="1" t="s">
        <v>247</v>
      </c>
      <c r="F31" s="1"/>
      <c r="G31" s="1"/>
      <c r="H31" s="1"/>
      <c r="I31" s="1"/>
      <c r="J31" s="1"/>
      <c r="K31" s="1"/>
      <c r="L31" s="1"/>
      <c r="M31" s="1"/>
    </row>
    <row r="32" spans="1:13" ht="20.100000000000001" customHeight="1" x14ac:dyDescent="0.15">
      <c r="A32" s="1" t="s">
        <v>123</v>
      </c>
      <c r="B32" s="1"/>
      <c r="C32" s="805">
        <f>F24-F26</f>
        <v>16016</v>
      </c>
      <c r="D32" s="806"/>
      <c r="E32" s="1" t="s">
        <v>339</v>
      </c>
      <c r="F32" s="1"/>
      <c r="G32" s="1"/>
      <c r="H32" s="1"/>
      <c r="I32" s="1"/>
      <c r="J32" s="1"/>
      <c r="K32" s="1"/>
      <c r="L32" s="1"/>
      <c r="M32" s="1"/>
    </row>
    <row r="33" spans="1:13" ht="20.100000000000001" customHeight="1" x14ac:dyDescent="0.15">
      <c r="A33" s="1" t="s">
        <v>20</v>
      </c>
      <c r="B33" s="1"/>
      <c r="C33" s="1"/>
      <c r="D33" s="1"/>
      <c r="E33" s="1"/>
      <c r="F33" s="1"/>
      <c r="G33" s="1"/>
      <c r="H33" s="1"/>
      <c r="I33" s="1"/>
      <c r="J33" s="1"/>
      <c r="K33" s="1"/>
      <c r="L33" s="1"/>
      <c r="M33" s="1"/>
    </row>
    <row r="34" spans="1:13" ht="20.100000000000001" customHeight="1" x14ac:dyDescent="0.15">
      <c r="A34" s="1"/>
      <c r="B34" s="1"/>
      <c r="C34" s="1"/>
      <c r="D34" s="1"/>
      <c r="E34" s="1"/>
      <c r="F34" s="1"/>
      <c r="G34" s="1"/>
      <c r="H34" s="1"/>
      <c r="I34" s="1"/>
      <c r="J34" s="1"/>
      <c r="K34" s="1"/>
      <c r="L34" s="1"/>
      <c r="M34" s="1"/>
    </row>
    <row r="35" spans="1:13" ht="20.100000000000001" customHeight="1" x14ac:dyDescent="0.15">
      <c r="A35" s="1"/>
      <c r="B35" s="1"/>
      <c r="C35" s="1"/>
      <c r="D35" s="1"/>
      <c r="E35" s="1"/>
      <c r="F35" s="1"/>
      <c r="G35" s="1"/>
      <c r="H35" s="1"/>
      <c r="I35" s="1"/>
      <c r="J35" s="1"/>
      <c r="K35" s="1"/>
      <c r="L35" s="1"/>
      <c r="M35" s="1"/>
    </row>
    <row r="36" spans="1:13" ht="20.100000000000001" customHeight="1" x14ac:dyDescent="0.15">
      <c r="A36" s="1"/>
      <c r="B36" s="1"/>
      <c r="C36" s="1"/>
      <c r="D36" s="1"/>
      <c r="E36" s="1"/>
      <c r="F36" s="1"/>
      <c r="G36" s="1"/>
      <c r="H36" s="1"/>
      <c r="I36" s="1"/>
      <c r="J36" s="1"/>
      <c r="K36" s="1"/>
      <c r="L36" s="1"/>
      <c r="M36" s="1"/>
    </row>
    <row r="37" spans="1:13" ht="20.100000000000001" customHeight="1" x14ac:dyDescent="0.15">
      <c r="A37" s="1"/>
      <c r="B37" s="1"/>
      <c r="C37" s="1"/>
      <c r="D37" s="1"/>
      <c r="E37" s="1"/>
      <c r="F37" s="1"/>
      <c r="G37" s="1"/>
      <c r="H37" s="1"/>
      <c r="I37" s="1"/>
      <c r="J37" s="1"/>
      <c r="K37" s="1"/>
      <c r="L37" s="1"/>
      <c r="M37" s="1"/>
    </row>
    <row r="38" spans="1:13" ht="20.100000000000001" customHeight="1" x14ac:dyDescent="0.15">
      <c r="A38" s="1"/>
      <c r="B38" s="1"/>
      <c r="C38" s="1"/>
      <c r="D38" s="1"/>
      <c r="E38" s="1"/>
      <c r="F38" s="1"/>
      <c r="G38" s="1"/>
      <c r="H38" s="1"/>
      <c r="I38" s="1"/>
      <c r="J38" s="1"/>
      <c r="K38" s="1"/>
      <c r="L38" s="1"/>
      <c r="M38" s="1"/>
    </row>
    <row r="39" spans="1:13" ht="20.100000000000001" customHeight="1" x14ac:dyDescent="0.15">
      <c r="A39" s="1"/>
      <c r="B39" s="1"/>
      <c r="C39" s="1"/>
      <c r="D39" s="1"/>
      <c r="E39" s="1"/>
      <c r="F39" s="1"/>
      <c r="G39" s="1"/>
      <c r="H39" s="1"/>
      <c r="I39" s="1"/>
      <c r="J39" s="1"/>
      <c r="K39" s="1"/>
      <c r="L39" s="1"/>
      <c r="M39" s="1"/>
    </row>
    <row r="40" spans="1:13" ht="20.100000000000001" customHeight="1" x14ac:dyDescent="0.15">
      <c r="A40" s="1"/>
      <c r="B40" s="1"/>
      <c r="C40" s="1"/>
      <c r="D40" s="1"/>
      <c r="E40" s="1"/>
      <c r="F40" s="1"/>
      <c r="G40" s="1"/>
      <c r="H40" s="1"/>
      <c r="I40" s="1"/>
      <c r="J40" s="1"/>
      <c r="K40" s="1"/>
      <c r="L40" s="1"/>
      <c r="M40" s="1"/>
    </row>
    <row r="41" spans="1:13" ht="20.100000000000001" customHeight="1" x14ac:dyDescent="0.15">
      <c r="A41" s="1"/>
      <c r="B41" s="1"/>
      <c r="C41" s="1"/>
      <c r="D41" s="1"/>
      <c r="E41" s="1"/>
      <c r="F41" s="1"/>
      <c r="G41" s="1"/>
      <c r="H41" s="1"/>
      <c r="I41" s="1"/>
      <c r="J41" s="1"/>
      <c r="K41" s="1"/>
      <c r="L41" s="1"/>
      <c r="M41" s="1"/>
    </row>
    <row r="42" spans="1:13" ht="20.100000000000001" customHeight="1" x14ac:dyDescent="0.15">
      <c r="A42" s="1"/>
      <c r="B42" s="1"/>
      <c r="C42" s="1"/>
      <c r="D42" s="1"/>
      <c r="E42" s="1"/>
      <c r="F42" s="1"/>
      <c r="G42" s="1"/>
      <c r="H42" s="1"/>
      <c r="I42" s="1"/>
      <c r="J42" s="1"/>
      <c r="K42" s="1"/>
      <c r="L42" s="1"/>
      <c r="M42" s="1"/>
    </row>
    <row r="43" spans="1:13" ht="18" customHeight="1" x14ac:dyDescent="0.15"/>
    <row r="44" spans="1:13" ht="18" customHeight="1" x14ac:dyDescent="0.15"/>
    <row r="45" spans="1:13" ht="18" customHeight="1" x14ac:dyDescent="0.15"/>
    <row r="46" spans="1:13" ht="18" customHeight="1" x14ac:dyDescent="0.15"/>
    <row r="47" spans="1:13" ht="18" customHeight="1" x14ac:dyDescent="0.15"/>
    <row r="48" spans="1:13"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sheetData>
  <mergeCells count="23">
    <mergeCell ref="A19:B20"/>
    <mergeCell ref="C19:M20"/>
    <mergeCell ref="C31:D31"/>
    <mergeCell ref="A3:M3"/>
    <mergeCell ref="A23:B23"/>
    <mergeCell ref="A21:B22"/>
    <mergeCell ref="A18:B18"/>
    <mergeCell ref="C18:M18"/>
    <mergeCell ref="A17:B17"/>
    <mergeCell ref="C17:M17"/>
    <mergeCell ref="J5:M5"/>
    <mergeCell ref="J6:M6"/>
    <mergeCell ref="A14:B14"/>
    <mergeCell ref="C21:H21"/>
    <mergeCell ref="C22:H22"/>
    <mergeCell ref="C32:D32"/>
    <mergeCell ref="A24:B24"/>
    <mergeCell ref="A29:M29"/>
    <mergeCell ref="A25:B27"/>
    <mergeCell ref="E23:F23"/>
    <mergeCell ref="J23:K23"/>
    <mergeCell ref="F24:I24"/>
    <mergeCell ref="F26:I26"/>
  </mergeCells>
  <phoneticPr fontId="2"/>
  <pageMargins left="0.78740157480314965" right="0.18" top="0.98425196850393704"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R45"/>
  <sheetViews>
    <sheetView workbookViewId="0">
      <selection activeCell="A9" sqref="A9"/>
    </sheetView>
  </sheetViews>
  <sheetFormatPr defaultRowHeight="13.5" x14ac:dyDescent="0.15"/>
  <cols>
    <col min="1" max="3" width="5" customWidth="1"/>
    <col min="4" max="15" width="5.875" customWidth="1"/>
    <col min="16" max="16" width="5.125" customWidth="1"/>
    <col min="17" max="17" width="6.75" customWidth="1"/>
    <col min="18" max="26" width="1.625" customWidth="1"/>
    <col min="27" max="27" width="12.125" customWidth="1"/>
    <col min="28" max="44" width="4.375" customWidth="1"/>
    <col min="45" max="64" width="1.625" customWidth="1"/>
  </cols>
  <sheetData>
    <row r="1" spans="1:17" ht="20.100000000000001" customHeight="1" x14ac:dyDescent="0.15">
      <c r="A1" s="4" t="s">
        <v>86</v>
      </c>
      <c r="B1" s="4"/>
      <c r="C1" s="2"/>
      <c r="D1" s="2"/>
      <c r="E1" s="431"/>
      <c r="F1" s="2"/>
      <c r="G1" s="2"/>
      <c r="H1" s="431"/>
      <c r="I1" s="2"/>
      <c r="J1" s="2"/>
      <c r="K1" s="431"/>
      <c r="L1" s="2"/>
    </row>
    <row r="2" spans="1:17" ht="20.100000000000001" customHeight="1" x14ac:dyDescent="0.15"/>
    <row r="3" spans="1:17" ht="20.100000000000001" customHeight="1" x14ac:dyDescent="0.15">
      <c r="A3" s="688" t="s">
        <v>53</v>
      </c>
      <c r="B3" s="688"/>
      <c r="C3" s="688"/>
      <c r="D3" s="688"/>
      <c r="E3" s="688"/>
      <c r="F3" s="688"/>
      <c r="G3" s="688"/>
      <c r="H3" s="688"/>
      <c r="I3" s="688"/>
      <c r="J3" s="688"/>
      <c r="K3" s="688"/>
      <c r="L3" s="688"/>
      <c r="M3" s="688"/>
      <c r="N3" s="688"/>
      <c r="O3" s="688"/>
      <c r="P3" s="688"/>
      <c r="Q3" s="688"/>
    </row>
    <row r="4" spans="1:17" ht="20.100000000000001" customHeight="1" x14ac:dyDescent="0.15">
      <c r="M4" s="4"/>
      <c r="N4" s="4"/>
      <c r="O4" s="4"/>
      <c r="P4" s="406"/>
      <c r="Q4" s="4"/>
    </row>
    <row r="5" spans="1:17" ht="20.100000000000001" customHeight="1" x14ac:dyDescent="0.15">
      <c r="A5" s="1"/>
      <c r="B5" s="1"/>
      <c r="C5" s="1"/>
      <c r="D5" s="1"/>
      <c r="E5" s="432"/>
      <c r="F5" s="1"/>
      <c r="G5" s="1"/>
      <c r="H5" s="432"/>
      <c r="I5" s="1"/>
      <c r="J5" s="1"/>
      <c r="K5" s="432"/>
      <c r="L5" s="1"/>
      <c r="M5" s="656">
        <v>45108</v>
      </c>
      <c r="N5" s="656"/>
      <c r="O5" s="656"/>
      <c r="P5" s="656"/>
      <c r="Q5" s="656"/>
    </row>
    <row r="6" spans="1:17" ht="18" customHeight="1" x14ac:dyDescent="0.15">
      <c r="A6" s="1"/>
      <c r="B6" s="1"/>
      <c r="C6" s="1"/>
      <c r="D6" s="1"/>
      <c r="E6" s="432"/>
      <c r="F6" s="1"/>
      <c r="G6" s="1"/>
      <c r="H6" s="432"/>
      <c r="I6" s="1"/>
      <c r="J6" s="1"/>
      <c r="K6" s="432"/>
      <c r="L6" s="1"/>
      <c r="M6" s="1"/>
      <c r="N6" s="1"/>
      <c r="O6" s="1"/>
      <c r="P6" s="432"/>
      <c r="Q6" s="1"/>
    </row>
    <row r="7" spans="1:17" ht="20.100000000000001" customHeight="1" x14ac:dyDescent="0.15">
      <c r="A7" s="1" t="s">
        <v>0</v>
      </c>
      <c r="B7" s="1"/>
      <c r="C7" s="1"/>
      <c r="D7" s="1"/>
      <c r="E7" s="432"/>
      <c r="F7" s="1"/>
      <c r="G7" s="1"/>
      <c r="H7" s="432"/>
      <c r="I7" s="1"/>
      <c r="J7" s="1"/>
      <c r="K7" s="432"/>
      <c r="L7" s="1"/>
    </row>
    <row r="8" spans="1:17" ht="20.100000000000001" customHeight="1" x14ac:dyDescent="0.15">
      <c r="A8" s="1" t="s">
        <v>413</v>
      </c>
      <c r="B8" s="1"/>
      <c r="C8" s="1"/>
      <c r="D8" s="1"/>
      <c r="E8" s="432"/>
      <c r="F8" s="1"/>
      <c r="G8" s="1"/>
      <c r="H8" s="432"/>
      <c r="I8" s="1"/>
      <c r="J8" s="1"/>
      <c r="K8" s="432"/>
      <c r="L8" s="1"/>
    </row>
    <row r="9" spans="1:17" ht="20.100000000000001" customHeight="1" x14ac:dyDescent="0.15">
      <c r="A9" s="1"/>
      <c r="B9" s="1"/>
      <c r="C9" s="1"/>
      <c r="D9" s="1"/>
      <c r="E9" s="432"/>
      <c r="F9" s="1"/>
      <c r="G9" s="1"/>
      <c r="H9" s="432"/>
      <c r="I9" s="1"/>
      <c r="J9" s="1"/>
      <c r="K9" s="432"/>
      <c r="L9" s="1"/>
      <c r="M9" s="1"/>
      <c r="N9" s="1"/>
      <c r="O9" s="1"/>
      <c r="P9" s="432"/>
      <c r="Q9" s="1"/>
    </row>
    <row r="10" spans="1:17" ht="20.100000000000001" customHeight="1" x14ac:dyDescent="0.15">
      <c r="A10" s="1"/>
      <c r="B10" s="1"/>
      <c r="C10" s="1"/>
      <c r="D10" s="1"/>
      <c r="E10" s="432"/>
      <c r="F10" s="8" t="s">
        <v>46</v>
      </c>
      <c r="G10" s="1"/>
      <c r="H10" s="432"/>
      <c r="I10" s="1"/>
      <c r="M10" s="1"/>
      <c r="N10" s="1"/>
      <c r="O10" s="1"/>
      <c r="P10" s="432"/>
      <c r="Q10" s="1"/>
    </row>
    <row r="11" spans="1:17" ht="20.100000000000001" customHeight="1" x14ac:dyDescent="0.15">
      <c r="A11" s="1"/>
      <c r="B11" s="1"/>
      <c r="C11" s="1"/>
      <c r="D11" s="1"/>
      <c r="E11" s="432"/>
      <c r="F11" s="8"/>
      <c r="G11" s="8" t="s">
        <v>65</v>
      </c>
      <c r="H11" s="426"/>
      <c r="I11" s="60"/>
      <c r="J11" s="444" t="str">
        <f>臨時使用願!I10</f>
        <v>苫小牧市〇町〇丁目〇番〇号</v>
      </c>
      <c r="M11" s="1"/>
      <c r="N11" s="1"/>
      <c r="O11" s="1"/>
      <c r="P11" s="432"/>
      <c r="Q11" s="1"/>
    </row>
    <row r="12" spans="1:17" ht="20.100000000000001" customHeight="1" x14ac:dyDescent="0.15">
      <c r="A12" s="1"/>
      <c r="B12" s="1"/>
      <c r="C12" s="1"/>
      <c r="D12" s="1"/>
      <c r="E12" s="432"/>
      <c r="G12" s="8"/>
      <c r="H12" s="426"/>
      <c r="I12" s="60"/>
      <c r="J12" s="444" t="str">
        <f>臨時使用願!I12</f>
        <v>〇〇株式会社</v>
      </c>
      <c r="M12" s="1"/>
      <c r="N12" s="1"/>
      <c r="O12" s="1"/>
      <c r="P12" s="432"/>
      <c r="Q12" s="1"/>
    </row>
    <row r="13" spans="1:17" ht="20.100000000000001" customHeight="1" x14ac:dyDescent="0.15">
      <c r="A13" s="1"/>
      <c r="B13" s="1"/>
      <c r="C13" s="1"/>
      <c r="D13" s="1"/>
      <c r="E13" s="432"/>
      <c r="F13" s="8"/>
      <c r="G13" s="8" t="s">
        <v>66</v>
      </c>
      <c r="H13" s="426"/>
      <c r="I13" s="60"/>
      <c r="J13" s="444" t="str">
        <f>臨時使用願!I13</f>
        <v>代表取締役　○○○○</v>
      </c>
      <c r="M13" s="1"/>
      <c r="N13" s="1"/>
      <c r="O13" s="1"/>
      <c r="P13" s="432"/>
      <c r="Q13" s="160"/>
    </row>
    <row r="14" spans="1:17" ht="20.100000000000001" customHeight="1" x14ac:dyDescent="0.15">
      <c r="A14" s="1"/>
      <c r="B14" s="1"/>
      <c r="C14" s="1"/>
      <c r="D14" s="1"/>
      <c r="E14" s="432"/>
      <c r="F14" s="1"/>
      <c r="G14" s="1" t="s">
        <v>248</v>
      </c>
      <c r="H14" s="432"/>
      <c r="I14" s="194"/>
      <c r="J14" s="445" t="str">
        <f>臨時使用願!I15</f>
        <v>00</v>
      </c>
      <c r="K14" s="226" t="s">
        <v>175</v>
      </c>
      <c r="L14" s="445" t="str">
        <f>臨時使用願!K15</f>
        <v>00</v>
      </c>
      <c r="M14" s="2" t="s">
        <v>175</v>
      </c>
      <c r="N14" s="445" t="str">
        <f>臨時使用願!M15</f>
        <v>00</v>
      </c>
      <c r="O14" s="2"/>
      <c r="P14" s="431"/>
      <c r="Q14" s="1"/>
    </row>
    <row r="15" spans="1:17" ht="15" customHeight="1" x14ac:dyDescent="0.15">
      <c r="A15" s="1"/>
      <c r="B15" s="1"/>
      <c r="C15" s="1"/>
      <c r="D15" s="1"/>
      <c r="E15" s="432"/>
      <c r="F15" s="1"/>
      <c r="G15" s="1"/>
      <c r="H15" s="432"/>
      <c r="I15" s="1"/>
      <c r="J15" s="1"/>
      <c r="K15" s="432"/>
      <c r="L15" s="1"/>
      <c r="M15" s="1"/>
      <c r="N15" s="1"/>
      <c r="O15" s="1"/>
      <c r="P15" s="432"/>
      <c r="Q15" s="1"/>
    </row>
    <row r="16" spans="1:17" ht="20.100000000000001" customHeight="1" x14ac:dyDescent="0.15">
      <c r="A16" s="1" t="s">
        <v>384</v>
      </c>
      <c r="B16" s="1"/>
      <c r="C16" s="1"/>
      <c r="D16" s="1"/>
      <c r="E16" s="432"/>
      <c r="F16" s="1"/>
      <c r="G16" s="1"/>
      <c r="H16" s="432"/>
      <c r="I16" s="1"/>
      <c r="J16" s="1"/>
      <c r="K16" s="432"/>
      <c r="L16" s="1"/>
      <c r="M16" s="1"/>
      <c r="N16" s="1"/>
      <c r="O16" s="1"/>
      <c r="P16" s="432"/>
      <c r="Q16" s="1"/>
    </row>
    <row r="17" spans="1:18" ht="20.100000000000001" customHeight="1" x14ac:dyDescent="0.15">
      <c r="A17" s="1"/>
      <c r="B17" s="1"/>
      <c r="C17" s="1"/>
      <c r="D17" s="1"/>
      <c r="E17" s="432"/>
      <c r="F17" s="1"/>
      <c r="G17" s="1"/>
      <c r="H17" s="432"/>
      <c r="I17" s="1"/>
      <c r="J17" s="1"/>
      <c r="K17" s="432"/>
      <c r="L17" s="1"/>
      <c r="M17" s="1"/>
      <c r="N17" s="1"/>
      <c r="O17" s="1"/>
      <c r="P17" s="432"/>
      <c r="Q17" s="1"/>
    </row>
    <row r="18" spans="1:18" ht="15" customHeight="1" x14ac:dyDescent="0.15">
      <c r="A18" s="1"/>
      <c r="B18" s="1"/>
      <c r="C18" s="1"/>
      <c r="D18" s="1"/>
      <c r="E18" s="432"/>
      <c r="F18" s="1"/>
      <c r="G18" s="1"/>
      <c r="H18" s="432"/>
      <c r="I18" s="1"/>
      <c r="J18" s="1"/>
      <c r="K18" s="432"/>
      <c r="L18" s="1"/>
      <c r="M18" s="1"/>
      <c r="N18" s="1"/>
      <c r="O18" s="1"/>
      <c r="P18" s="432"/>
      <c r="Q18" s="1"/>
    </row>
    <row r="19" spans="1:18" ht="21.95" customHeight="1" x14ac:dyDescent="0.15">
      <c r="A19" s="828" t="s">
        <v>8</v>
      </c>
      <c r="B19" s="829"/>
      <c r="C19" s="830"/>
      <c r="D19" s="816" t="str">
        <f>臨時使用願!E20</f>
        <v>○○工事に伴う地下水排水のため</v>
      </c>
      <c r="E19" s="817"/>
      <c r="F19" s="817"/>
      <c r="G19" s="817"/>
      <c r="H19" s="817"/>
      <c r="I19" s="817"/>
      <c r="J19" s="817"/>
      <c r="K19" s="817"/>
      <c r="L19" s="817"/>
      <c r="M19" s="817"/>
      <c r="N19" s="817"/>
      <c r="O19" s="817"/>
      <c r="P19" s="817"/>
      <c r="Q19" s="818"/>
    </row>
    <row r="20" spans="1:18" ht="21.95" customHeight="1" x14ac:dyDescent="0.15">
      <c r="A20" s="831"/>
      <c r="B20" s="832"/>
      <c r="C20" s="833"/>
      <c r="D20" s="819"/>
      <c r="E20" s="820"/>
      <c r="F20" s="820"/>
      <c r="G20" s="820"/>
      <c r="H20" s="820"/>
      <c r="I20" s="820"/>
      <c r="J20" s="820"/>
      <c r="K20" s="820"/>
      <c r="L20" s="820"/>
      <c r="M20" s="820"/>
      <c r="N20" s="820"/>
      <c r="O20" s="820"/>
      <c r="P20" s="820"/>
      <c r="Q20" s="821"/>
    </row>
    <row r="21" spans="1:18" ht="21.95" customHeight="1" x14ac:dyDescent="0.15">
      <c r="A21" s="835" t="s">
        <v>54</v>
      </c>
      <c r="B21" s="657"/>
      <c r="C21" s="851"/>
      <c r="D21" s="510" t="str">
        <f>臨時使用願!E21</f>
        <v>○○株式会社</v>
      </c>
      <c r="E21" s="511"/>
      <c r="F21" s="511"/>
      <c r="G21" s="511"/>
      <c r="H21" s="511"/>
      <c r="I21" s="511"/>
      <c r="J21" s="511"/>
      <c r="K21" s="511"/>
      <c r="L21" s="511"/>
      <c r="M21" s="511"/>
      <c r="N21" s="511"/>
      <c r="O21" s="511"/>
      <c r="P21" s="511"/>
      <c r="Q21" s="512"/>
    </row>
    <row r="22" spans="1:18" ht="21.95" customHeight="1" x14ac:dyDescent="0.15">
      <c r="A22" s="831"/>
      <c r="B22" s="832"/>
      <c r="C22" s="833"/>
      <c r="D22" s="513" t="s">
        <v>125</v>
      </c>
      <c r="E22" s="514"/>
      <c r="F22" s="514"/>
      <c r="G22" s="515" t="str">
        <f>臨時使用願!H22</f>
        <v>○○○○</v>
      </c>
      <c r="H22" s="515"/>
      <c r="I22" s="515"/>
      <c r="J22" s="515"/>
      <c r="K22" s="427"/>
      <c r="L22" s="12"/>
      <c r="M22" s="15" t="s">
        <v>176</v>
      </c>
      <c r="N22" s="516" t="str">
        <f>臨時使用願!M22</f>
        <v>000-0000-0000</v>
      </c>
      <c r="O22" s="516"/>
      <c r="P22" s="516"/>
      <c r="Q22" s="517"/>
    </row>
    <row r="23" spans="1:18" ht="21.95" customHeight="1" x14ac:dyDescent="0.15">
      <c r="A23" s="828" t="s">
        <v>9</v>
      </c>
      <c r="B23" s="829"/>
      <c r="C23" s="830"/>
      <c r="D23" s="827" t="str">
        <f>臨時使用願!E23</f>
        <v>　苫小牧市〇町〇丁目〇番地先</v>
      </c>
      <c r="E23" s="817"/>
      <c r="F23" s="817"/>
      <c r="G23" s="817"/>
      <c r="H23" s="817"/>
      <c r="I23" s="817"/>
      <c r="J23" s="817"/>
      <c r="K23" s="817"/>
      <c r="L23" s="817"/>
      <c r="M23" s="817"/>
      <c r="N23" s="817"/>
      <c r="O23" s="817"/>
      <c r="P23" s="817"/>
      <c r="Q23" s="818"/>
    </row>
    <row r="24" spans="1:18" ht="21.95" customHeight="1" x14ac:dyDescent="0.15">
      <c r="A24" s="831"/>
      <c r="B24" s="832"/>
      <c r="C24" s="833"/>
      <c r="D24" s="819"/>
      <c r="E24" s="820"/>
      <c r="F24" s="820"/>
      <c r="G24" s="820"/>
      <c r="H24" s="820"/>
      <c r="I24" s="820"/>
      <c r="J24" s="820"/>
      <c r="K24" s="820"/>
      <c r="L24" s="820"/>
      <c r="M24" s="820"/>
      <c r="N24" s="820"/>
      <c r="O24" s="820"/>
      <c r="P24" s="820"/>
      <c r="Q24" s="821"/>
    </row>
    <row r="25" spans="1:18" ht="21.95" customHeight="1" x14ac:dyDescent="0.15">
      <c r="A25" s="828" t="s">
        <v>149</v>
      </c>
      <c r="B25" s="829"/>
      <c r="C25" s="834"/>
      <c r="D25" s="143"/>
      <c r="E25" s="850">
        <f>臨時使用願!E24</f>
        <v>45047</v>
      </c>
      <c r="F25" s="850"/>
      <c r="G25" s="850"/>
      <c r="H25" s="850"/>
      <c r="I25" s="850"/>
      <c r="J25" s="850"/>
      <c r="K25" s="850"/>
      <c r="L25" s="850"/>
      <c r="M25" s="446" t="s">
        <v>142</v>
      </c>
      <c r="O25" s="389" t="s">
        <v>224</v>
      </c>
      <c r="P25" s="432">
        <f>E26-E25+1</f>
        <v>30</v>
      </c>
      <c r="Q25" s="447" t="s">
        <v>126</v>
      </c>
      <c r="R25" s="382"/>
    </row>
    <row r="26" spans="1:18" ht="21.95" customHeight="1" x14ac:dyDescent="0.15">
      <c r="A26" s="835" t="s">
        <v>10</v>
      </c>
      <c r="B26" s="657"/>
      <c r="C26" s="836"/>
      <c r="D26" s="145"/>
      <c r="E26" s="803">
        <f>臨時使用願!E25</f>
        <v>45076</v>
      </c>
      <c r="F26" s="803"/>
      <c r="G26" s="803"/>
      <c r="H26" s="803"/>
      <c r="I26" s="803"/>
      <c r="J26" s="803"/>
      <c r="K26" s="803"/>
      <c r="L26" s="803"/>
      <c r="M26" s="155" t="s">
        <v>152</v>
      </c>
      <c r="N26" s="385"/>
      <c r="O26" s="386"/>
      <c r="P26" s="386"/>
      <c r="Q26" s="387"/>
      <c r="R26" s="357"/>
    </row>
    <row r="27" spans="1:18" ht="21.95" customHeight="1" x14ac:dyDescent="0.15">
      <c r="A27" s="828" t="s">
        <v>150</v>
      </c>
      <c r="B27" s="829"/>
      <c r="C27" s="830"/>
      <c r="D27" s="143"/>
      <c r="E27" s="850">
        <f>E25</f>
        <v>45047</v>
      </c>
      <c r="F27" s="850"/>
      <c r="G27" s="850"/>
      <c r="H27" s="850"/>
      <c r="I27" s="850"/>
      <c r="J27" s="850"/>
      <c r="K27" s="850"/>
      <c r="L27" s="850"/>
      <c r="M27" s="446" t="s">
        <v>142</v>
      </c>
      <c r="O27" s="389" t="s">
        <v>224</v>
      </c>
      <c r="P27" s="441">
        <f>E28-E27+1</f>
        <v>91</v>
      </c>
      <c r="Q27" s="149" t="s">
        <v>126</v>
      </c>
      <c r="R27" s="382"/>
    </row>
    <row r="28" spans="1:18" ht="21.95" customHeight="1" x14ac:dyDescent="0.15">
      <c r="A28" s="831"/>
      <c r="B28" s="832"/>
      <c r="C28" s="833"/>
      <c r="D28" s="145"/>
      <c r="E28" s="803">
        <v>45137</v>
      </c>
      <c r="F28" s="803"/>
      <c r="G28" s="803"/>
      <c r="H28" s="803"/>
      <c r="I28" s="803"/>
      <c r="J28" s="803"/>
      <c r="K28" s="803"/>
      <c r="L28" s="803"/>
      <c r="M28" s="155" t="s">
        <v>152</v>
      </c>
      <c r="N28" s="385"/>
      <c r="O28" s="386"/>
      <c r="P28" s="386"/>
      <c r="Q28" s="387"/>
      <c r="R28" s="357"/>
    </row>
    <row r="29" spans="1:18" ht="21.95" customHeight="1" x14ac:dyDescent="0.15">
      <c r="A29" s="837" t="s">
        <v>151</v>
      </c>
      <c r="B29" s="838"/>
      <c r="C29" s="839"/>
      <c r="D29" s="848" t="s">
        <v>410</v>
      </c>
      <c r="E29" s="697"/>
      <c r="F29" s="697"/>
      <c r="G29" s="697"/>
      <c r="H29" s="697"/>
      <c r="I29" s="697"/>
      <c r="J29" s="697"/>
      <c r="K29" s="697"/>
      <c r="L29" s="697"/>
      <c r="M29" s="697"/>
      <c r="N29" s="697"/>
      <c r="O29" s="697"/>
      <c r="P29" s="697"/>
      <c r="Q29" s="849"/>
    </row>
    <row r="30" spans="1:18" ht="21.95" customHeight="1" x14ac:dyDescent="0.15">
      <c r="A30" s="840"/>
      <c r="B30" s="841"/>
      <c r="C30" s="842"/>
      <c r="D30" s="824" t="s">
        <v>333</v>
      </c>
      <c r="E30" s="509"/>
      <c r="F30" s="509"/>
      <c r="G30" s="509"/>
      <c r="H30" s="509"/>
      <c r="I30" s="509"/>
      <c r="J30" s="509"/>
      <c r="K30" s="509"/>
      <c r="L30" s="509"/>
      <c r="M30" s="509"/>
      <c r="N30" s="509"/>
      <c r="O30" s="509"/>
      <c r="P30" s="509"/>
      <c r="Q30" s="825"/>
    </row>
    <row r="31" spans="1:18" ht="24.95" customHeight="1" x14ac:dyDescent="0.15">
      <c r="A31" s="828" t="s">
        <v>55</v>
      </c>
      <c r="B31" s="829"/>
      <c r="C31" s="843"/>
      <c r="D31" s="510"/>
      <c r="E31" s="511"/>
      <c r="F31" s="511"/>
      <c r="G31" s="511"/>
      <c r="H31" s="511"/>
      <c r="I31" s="511"/>
      <c r="J31" s="511"/>
      <c r="K31" s="511"/>
      <c r="L31" s="511"/>
      <c r="M31" s="511"/>
      <c r="N31" s="511"/>
      <c r="O31" s="511"/>
      <c r="P31" s="511"/>
      <c r="Q31" s="512"/>
    </row>
    <row r="32" spans="1:18" ht="24.95" customHeight="1" x14ac:dyDescent="0.15">
      <c r="A32" s="844"/>
      <c r="B32" s="845"/>
      <c r="C32" s="845"/>
      <c r="D32" s="824"/>
      <c r="E32" s="509"/>
      <c r="F32" s="509"/>
      <c r="G32" s="509"/>
      <c r="H32" s="509"/>
      <c r="I32" s="509"/>
      <c r="J32" s="509"/>
      <c r="K32" s="509"/>
      <c r="L32" s="509"/>
      <c r="M32" s="509"/>
      <c r="N32" s="509"/>
      <c r="O32" s="509"/>
      <c r="P32" s="509"/>
      <c r="Q32" s="825"/>
    </row>
    <row r="33" spans="1:18" ht="24.95" customHeight="1" x14ac:dyDescent="0.15">
      <c r="A33" s="844"/>
      <c r="B33" s="845"/>
      <c r="C33" s="845"/>
      <c r="D33" s="824"/>
      <c r="E33" s="509"/>
      <c r="F33" s="509"/>
      <c r="G33" s="509"/>
      <c r="H33" s="509"/>
      <c r="I33" s="509"/>
      <c r="J33" s="509"/>
      <c r="K33" s="509"/>
      <c r="L33" s="509"/>
      <c r="M33" s="509"/>
      <c r="N33" s="509"/>
      <c r="O33" s="509"/>
      <c r="P33" s="509"/>
      <c r="Q33" s="825"/>
    </row>
    <row r="34" spans="1:18" ht="24.95" customHeight="1" x14ac:dyDescent="0.15">
      <c r="A34" s="846"/>
      <c r="B34" s="847"/>
      <c r="C34" s="847"/>
      <c r="D34" s="826"/>
      <c r="E34" s="515"/>
      <c r="F34" s="515"/>
      <c r="G34" s="515"/>
      <c r="H34" s="515"/>
      <c r="I34" s="515"/>
      <c r="J34" s="515"/>
      <c r="K34" s="515"/>
      <c r="L34" s="515"/>
      <c r="M34" s="515"/>
      <c r="N34" s="515"/>
      <c r="O34" s="515"/>
      <c r="P34" s="515"/>
      <c r="Q34" s="651"/>
    </row>
    <row r="35" spans="1:18" ht="20.100000000000001" customHeight="1" x14ac:dyDescent="0.15">
      <c r="A35" s="1"/>
      <c r="B35" s="1"/>
      <c r="C35" s="1"/>
      <c r="D35" s="1"/>
      <c r="E35" s="432"/>
      <c r="F35" s="1"/>
      <c r="G35" s="1"/>
      <c r="H35" s="432"/>
      <c r="I35" s="1"/>
      <c r="J35" s="1"/>
      <c r="K35" s="432"/>
      <c r="L35" s="1"/>
      <c r="M35" s="1"/>
      <c r="N35" s="1"/>
      <c r="O35" s="1"/>
      <c r="P35" s="432"/>
      <c r="Q35" s="1"/>
    </row>
    <row r="36" spans="1:18" s="142" customFormat="1" ht="20.100000000000001" customHeight="1" x14ac:dyDescent="0.15">
      <c r="A36" s="8" t="s">
        <v>153</v>
      </c>
      <c r="B36" s="8"/>
      <c r="C36" s="8"/>
      <c r="D36" s="8"/>
      <c r="E36" s="426"/>
      <c r="F36" s="8"/>
      <c r="G36" s="8"/>
      <c r="H36" s="426"/>
      <c r="I36" s="8"/>
      <c r="J36" s="8"/>
      <c r="K36" s="426"/>
      <c r="L36" s="8"/>
      <c r="M36" s="8"/>
      <c r="N36" s="8"/>
      <c r="O36" s="8"/>
      <c r="P36" s="426"/>
      <c r="Q36" s="8"/>
      <c r="R36" s="8"/>
    </row>
    <row r="37" spans="1:18" s="142" customFormat="1" ht="15" customHeight="1" x14ac:dyDescent="0.15">
      <c r="C37" s="475" t="s">
        <v>45</v>
      </c>
      <c r="D37" s="468" t="s">
        <v>288</v>
      </c>
      <c r="E37" s="475" t="s">
        <v>287</v>
      </c>
      <c r="F37" s="475" t="s">
        <v>399</v>
      </c>
      <c r="G37" s="520" t="s">
        <v>400</v>
      </c>
      <c r="H37" s="522" t="s">
        <v>397</v>
      </c>
      <c r="I37" s="522" t="s">
        <v>286</v>
      </c>
      <c r="J37" s="475" t="s">
        <v>401</v>
      </c>
      <c r="K37" s="475" t="s">
        <v>165</v>
      </c>
      <c r="L37" s="466" t="s">
        <v>403</v>
      </c>
      <c r="M37" s="467"/>
      <c r="N37" s="468"/>
      <c r="O37" s="466" t="s">
        <v>402</v>
      </c>
      <c r="P37" s="467"/>
      <c r="Q37" s="468"/>
    </row>
    <row r="38" spans="1:18" s="142" customFormat="1" ht="15" customHeight="1" x14ac:dyDescent="0.15">
      <c r="C38" s="502"/>
      <c r="D38" s="474"/>
      <c r="E38" s="476"/>
      <c r="F38" s="476"/>
      <c r="G38" s="521"/>
      <c r="H38" s="523"/>
      <c r="I38" s="523"/>
      <c r="J38" s="476"/>
      <c r="K38" s="476"/>
      <c r="L38" s="472"/>
      <c r="M38" s="473"/>
      <c r="N38" s="474"/>
      <c r="O38" s="472"/>
      <c r="P38" s="473"/>
      <c r="Q38" s="474"/>
    </row>
    <row r="39" spans="1:18" s="142" customFormat="1" ht="20.100000000000001" customHeight="1" x14ac:dyDescent="0.15">
      <c r="C39" s="53" t="s">
        <v>62</v>
      </c>
      <c r="D39" s="499"/>
      <c r="E39" s="493"/>
      <c r="F39" s="496"/>
      <c r="G39" s="147"/>
      <c r="H39" s="462"/>
      <c r="I39" s="148"/>
      <c r="J39" s="147"/>
      <c r="K39" s="147"/>
      <c r="L39" s="453"/>
      <c r="M39" s="454"/>
      <c r="N39" s="455"/>
      <c r="O39" s="466"/>
      <c r="P39" s="467"/>
      <c r="Q39" s="468"/>
    </row>
    <row r="40" spans="1:18" s="142" customFormat="1" ht="20.100000000000001" customHeight="1" x14ac:dyDescent="0.15">
      <c r="C40" s="53" t="s">
        <v>63</v>
      </c>
      <c r="D40" s="500"/>
      <c r="E40" s="494"/>
      <c r="F40" s="497"/>
      <c r="G40" s="147"/>
      <c r="H40" s="147"/>
      <c r="I40" s="148"/>
      <c r="J40" s="147"/>
      <c r="K40" s="147"/>
      <c r="L40" s="456"/>
      <c r="M40" s="457"/>
      <c r="N40" s="458"/>
      <c r="O40" s="469"/>
      <c r="P40" s="470"/>
      <c r="Q40" s="471"/>
    </row>
    <row r="41" spans="1:18" s="142" customFormat="1" ht="20.100000000000001" customHeight="1" x14ac:dyDescent="0.15">
      <c r="C41" s="55" t="s">
        <v>64</v>
      </c>
      <c r="D41" s="501"/>
      <c r="E41" s="495"/>
      <c r="F41" s="498"/>
      <c r="G41" s="150"/>
      <c r="H41" s="150"/>
      <c r="I41" s="151"/>
      <c r="J41" s="150"/>
      <c r="K41" s="150"/>
      <c r="L41" s="459"/>
      <c r="M41" s="460"/>
      <c r="N41" s="461"/>
      <c r="O41" s="472"/>
      <c r="P41" s="473"/>
      <c r="Q41" s="474"/>
    </row>
    <row r="42" spans="1:18" ht="18" customHeight="1" x14ac:dyDescent="0.15">
      <c r="A42" s="2"/>
      <c r="B42" s="2"/>
      <c r="C42" s="2"/>
      <c r="D42" s="2"/>
      <c r="E42" s="431"/>
      <c r="F42" s="2"/>
      <c r="G42" s="2"/>
      <c r="H42" s="431"/>
      <c r="I42" s="2"/>
      <c r="J42" s="2"/>
      <c r="K42" s="431"/>
      <c r="L42" s="2"/>
      <c r="M42" s="2"/>
      <c r="N42" s="2"/>
      <c r="O42" s="2"/>
      <c r="P42" s="431"/>
      <c r="Q42" s="2"/>
    </row>
    <row r="43" spans="1:18" ht="18" customHeight="1" x14ac:dyDescent="0.15"/>
    <row r="44" spans="1:18" ht="18" customHeight="1" x14ac:dyDescent="0.15"/>
    <row r="45" spans="1:18" ht="18" customHeight="1" x14ac:dyDescent="0.15"/>
  </sheetData>
  <mergeCells count="41">
    <mergeCell ref="E28:L28"/>
    <mergeCell ref="A3:Q3"/>
    <mergeCell ref="A19:C20"/>
    <mergeCell ref="D19:Q20"/>
    <mergeCell ref="A21:C22"/>
    <mergeCell ref="D22:F22"/>
    <mergeCell ref="D21:Q21"/>
    <mergeCell ref="G22:J22"/>
    <mergeCell ref="M5:Q5"/>
    <mergeCell ref="N22:Q22"/>
    <mergeCell ref="D30:Q30"/>
    <mergeCell ref="D34:Q34"/>
    <mergeCell ref="D23:Q24"/>
    <mergeCell ref="A27:C28"/>
    <mergeCell ref="A23:C24"/>
    <mergeCell ref="A25:C25"/>
    <mergeCell ref="A26:C26"/>
    <mergeCell ref="D31:Q31"/>
    <mergeCell ref="D32:Q32"/>
    <mergeCell ref="A29:C30"/>
    <mergeCell ref="A31:C34"/>
    <mergeCell ref="D33:Q33"/>
    <mergeCell ref="D29:Q29"/>
    <mergeCell ref="E25:L25"/>
    <mergeCell ref="E26:L26"/>
    <mergeCell ref="E27:L27"/>
    <mergeCell ref="C37:C38"/>
    <mergeCell ref="D37:D38"/>
    <mergeCell ref="E37:E38"/>
    <mergeCell ref="F37:F38"/>
    <mergeCell ref="I37:I38"/>
    <mergeCell ref="D39:D41"/>
    <mergeCell ref="E39:E41"/>
    <mergeCell ref="F39:F41"/>
    <mergeCell ref="G37:G38"/>
    <mergeCell ref="H37:H38"/>
    <mergeCell ref="J37:J38"/>
    <mergeCell ref="O37:Q38"/>
    <mergeCell ref="O39:Q41"/>
    <mergeCell ref="L37:N38"/>
    <mergeCell ref="K37:K38"/>
  </mergeCells>
  <phoneticPr fontId="2"/>
  <pageMargins left="0.56000000000000005" right="0.2" top="0.59055118110236227" bottom="0.2" header="0.51181102362204722" footer="0.3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6"/>
  <sheetViews>
    <sheetView workbookViewId="0">
      <selection activeCell="N12" sqref="N12"/>
    </sheetView>
  </sheetViews>
  <sheetFormatPr defaultRowHeight="20.25" customHeight="1" x14ac:dyDescent="0.15"/>
  <cols>
    <col min="1" max="2" width="9" style="142"/>
    <col min="3" max="13" width="6.625" style="142" customWidth="1"/>
    <col min="14" max="16384" width="9" style="142"/>
  </cols>
  <sheetData>
    <row r="1" spans="1:16" ht="20.25" customHeight="1" x14ac:dyDescent="0.15">
      <c r="A1" s="378" t="s">
        <v>385</v>
      </c>
      <c r="B1" s="376"/>
      <c r="C1" s="376"/>
      <c r="D1" s="376"/>
      <c r="E1" s="376"/>
      <c r="F1" s="376"/>
      <c r="G1" s="376"/>
      <c r="H1" s="376"/>
      <c r="I1" s="376"/>
      <c r="J1" s="376"/>
      <c r="K1" s="376"/>
      <c r="L1" s="376"/>
      <c r="M1" s="376"/>
    </row>
    <row r="2" spans="1:16" ht="20.25" customHeight="1" x14ac:dyDescent="0.15">
      <c r="A2" s="377"/>
      <c r="B2" s="377"/>
      <c r="C2" s="377"/>
      <c r="D2" s="377"/>
      <c r="E2" s="377"/>
      <c r="F2" s="377"/>
      <c r="G2" s="377"/>
      <c r="H2" s="377"/>
      <c r="I2" s="377"/>
    </row>
    <row r="3" spans="1:16" ht="20.25" customHeight="1" x14ac:dyDescent="0.15">
      <c r="A3" s="655" t="s">
        <v>340</v>
      </c>
      <c r="B3" s="655"/>
      <c r="C3" s="655"/>
      <c r="D3" s="655"/>
      <c r="E3" s="655"/>
      <c r="F3" s="655"/>
      <c r="G3" s="655"/>
      <c r="H3" s="655"/>
      <c r="I3" s="655"/>
      <c r="J3" s="655"/>
      <c r="K3" s="655"/>
      <c r="L3" s="655"/>
      <c r="M3" s="655"/>
    </row>
    <row r="4" spans="1:16" ht="20.25" customHeight="1" x14ac:dyDescent="0.15">
      <c r="A4" s="377"/>
      <c r="B4" s="377"/>
      <c r="C4" s="377"/>
      <c r="D4" s="377"/>
      <c r="E4" s="377"/>
      <c r="F4" s="377"/>
      <c r="G4" s="377"/>
      <c r="H4" s="377"/>
      <c r="I4" s="377"/>
      <c r="J4" s="654"/>
      <c r="K4" s="654"/>
      <c r="L4" s="654"/>
      <c r="M4" s="654"/>
    </row>
    <row r="5" spans="1:16" ht="20.25" customHeight="1" x14ac:dyDescent="0.15">
      <c r="J5" s="652" t="s">
        <v>407</v>
      </c>
      <c r="K5" s="652"/>
      <c r="L5" s="652"/>
      <c r="M5" s="652"/>
    </row>
    <row r="6" spans="1:16" ht="20.25" customHeight="1" x14ac:dyDescent="0.15">
      <c r="A6" s="377" t="str">
        <f>臨時使用願!I10</f>
        <v>苫小牧市〇町〇丁目〇番〇号</v>
      </c>
      <c r="B6" s="377"/>
      <c r="C6" s="377"/>
      <c r="D6" s="377"/>
      <c r="E6" s="377"/>
      <c r="F6" s="377"/>
      <c r="G6" s="377"/>
      <c r="H6" s="377"/>
      <c r="I6" s="377"/>
      <c r="J6" s="653" t="s">
        <v>341</v>
      </c>
      <c r="K6" s="653"/>
      <c r="L6" s="653"/>
      <c r="M6" s="653"/>
    </row>
    <row r="7" spans="1:16" ht="20.25" customHeight="1" x14ac:dyDescent="0.15">
      <c r="A7" s="377" t="str">
        <f>臨時使用願!I12</f>
        <v>〇〇株式会社</v>
      </c>
      <c r="B7" s="377"/>
      <c r="C7" s="377"/>
      <c r="D7" s="377"/>
      <c r="E7" s="377"/>
      <c r="F7" s="377"/>
      <c r="G7" s="377"/>
      <c r="H7" s="377"/>
      <c r="I7" s="377"/>
    </row>
    <row r="8" spans="1:16" ht="20.25" customHeight="1" x14ac:dyDescent="0.15">
      <c r="A8" s="378" t="str">
        <f>臨時使用願!I13</f>
        <v>代表取締役　○○○○</v>
      </c>
      <c r="B8" s="378"/>
      <c r="C8" s="171"/>
      <c r="D8" s="171"/>
      <c r="F8" s="378" t="s">
        <v>157</v>
      </c>
      <c r="G8" s="378"/>
      <c r="H8" s="377"/>
      <c r="I8" s="377"/>
    </row>
    <row r="9" spans="1:16" ht="20.25" customHeight="1" x14ac:dyDescent="0.15">
      <c r="B9" s="378"/>
      <c r="C9" s="171"/>
      <c r="D9" s="171"/>
      <c r="E9" s="171"/>
      <c r="F9" s="377"/>
      <c r="G9" s="377"/>
      <c r="H9" s="377"/>
      <c r="I9" s="377"/>
      <c r="J9" s="377"/>
      <c r="K9" s="377"/>
      <c r="L9" s="377"/>
      <c r="M9" s="377"/>
    </row>
    <row r="10" spans="1:16" ht="20.25" customHeight="1" x14ac:dyDescent="0.15">
      <c r="A10" s="377"/>
      <c r="B10" s="377"/>
      <c r="C10" s="377"/>
      <c r="D10" s="377"/>
      <c r="E10" s="377" t="s">
        <v>342</v>
      </c>
      <c r="F10" s="377"/>
      <c r="G10" s="377"/>
      <c r="H10" s="377" t="s">
        <v>0</v>
      </c>
      <c r="J10" s="377"/>
      <c r="K10" s="377"/>
      <c r="L10" s="377"/>
      <c r="M10" s="377"/>
    </row>
    <row r="11" spans="1:16" ht="20.25" customHeight="1" x14ac:dyDescent="0.15">
      <c r="A11" s="377"/>
      <c r="B11" s="377"/>
      <c r="C11" s="377"/>
      <c r="D11" s="377"/>
      <c r="E11" s="377"/>
      <c r="F11" s="377"/>
      <c r="G11" s="377"/>
      <c r="H11" s="377" t="str">
        <f>使用許可書!H11</f>
        <v>苫小牧市長　金澤　俊</v>
      </c>
      <c r="J11" s="377"/>
      <c r="K11" s="377"/>
      <c r="L11" s="377"/>
      <c r="M11" s="377"/>
    </row>
    <row r="12" spans="1:16" ht="20.25" customHeight="1" x14ac:dyDescent="0.15">
      <c r="A12" s="377"/>
      <c r="B12" s="377"/>
      <c r="C12" s="377"/>
      <c r="D12" s="377"/>
      <c r="E12" s="377"/>
      <c r="F12" s="377"/>
      <c r="G12" s="377"/>
      <c r="H12" s="228" t="s">
        <v>406</v>
      </c>
      <c r="I12" s="377"/>
      <c r="J12" s="377"/>
      <c r="K12" s="377"/>
      <c r="L12" s="377"/>
      <c r="M12" s="377"/>
    </row>
    <row r="13" spans="1:16" ht="20.25" customHeight="1" x14ac:dyDescent="0.15">
      <c r="A13" s="377"/>
      <c r="B13" s="377"/>
      <c r="C13" s="377"/>
      <c r="D13" s="377"/>
      <c r="E13" s="377"/>
      <c r="F13" s="377"/>
      <c r="G13" s="377"/>
      <c r="H13" s="377"/>
      <c r="I13" s="377"/>
      <c r="J13" s="377"/>
      <c r="K13" s="377"/>
      <c r="L13" s="377"/>
      <c r="M13" s="377"/>
    </row>
    <row r="14" spans="1:16" ht="20.25" customHeight="1" x14ac:dyDescent="0.15">
      <c r="A14" s="656">
        <f>延長願い!M5</f>
        <v>45108</v>
      </c>
      <c r="B14" s="656"/>
      <c r="C14" s="398" t="s">
        <v>357</v>
      </c>
      <c r="D14" s="377"/>
      <c r="E14" s="377"/>
      <c r="F14" s="377"/>
      <c r="G14" s="377"/>
      <c r="H14" s="377"/>
      <c r="I14" s="377"/>
      <c r="J14" s="377"/>
      <c r="K14" s="377"/>
      <c r="L14" s="377"/>
      <c r="M14" s="377"/>
    </row>
    <row r="15" spans="1:16" ht="20.25" customHeight="1" x14ac:dyDescent="0.15">
      <c r="A15" s="398" t="s">
        <v>358</v>
      </c>
      <c r="B15" s="398"/>
      <c r="C15" s="398"/>
      <c r="D15" s="377"/>
      <c r="E15" s="377"/>
      <c r="F15" s="377"/>
      <c r="G15" s="377"/>
      <c r="H15" s="377"/>
      <c r="I15" s="377"/>
      <c r="J15" s="377"/>
      <c r="K15" s="377"/>
      <c r="L15" s="377"/>
      <c r="M15" s="377"/>
      <c r="P15" s="377"/>
    </row>
    <row r="16" spans="1:16" ht="20.25" customHeight="1" x14ac:dyDescent="0.15">
      <c r="A16" s="377"/>
      <c r="B16" s="377"/>
      <c r="C16" s="377"/>
      <c r="D16" s="377"/>
      <c r="E16" s="377"/>
      <c r="F16" s="377"/>
      <c r="G16" s="377"/>
      <c r="H16" s="377"/>
      <c r="I16" s="377"/>
      <c r="J16" s="377"/>
      <c r="K16" s="377"/>
      <c r="L16" s="377"/>
      <c r="M16" s="377"/>
      <c r="P16" s="377"/>
    </row>
    <row r="17" spans="1:13" ht="20.25" customHeight="1" x14ac:dyDescent="0.15">
      <c r="A17" s="637" t="s">
        <v>8</v>
      </c>
      <c r="B17" s="637"/>
      <c r="C17" s="638" t="str">
        <f>使用許可書!C17</f>
        <v>○○工事に伴う地下水排水のため</v>
      </c>
      <c r="D17" s="639"/>
      <c r="E17" s="639"/>
      <c r="F17" s="639"/>
      <c r="G17" s="639"/>
      <c r="H17" s="639"/>
      <c r="I17" s="639"/>
      <c r="J17" s="639"/>
      <c r="K17" s="639"/>
      <c r="L17" s="639"/>
      <c r="M17" s="640"/>
    </row>
    <row r="18" spans="1:13" ht="20.25" customHeight="1" x14ac:dyDescent="0.15">
      <c r="A18" s="641" t="s">
        <v>15</v>
      </c>
      <c r="B18" s="642"/>
      <c r="C18" s="644" t="str">
        <f>使用許可書!C18</f>
        <v>○○株式会社</v>
      </c>
      <c r="D18" s="645"/>
      <c r="E18" s="645"/>
      <c r="F18" s="645"/>
      <c r="G18" s="645"/>
      <c r="H18" s="645"/>
      <c r="I18" s="645"/>
      <c r="J18" s="645"/>
      <c r="K18" s="645"/>
      <c r="L18" s="645"/>
      <c r="M18" s="646"/>
    </row>
    <row r="19" spans="1:13" ht="20.25" customHeight="1" x14ac:dyDescent="0.15">
      <c r="A19" s="643"/>
      <c r="B19" s="517"/>
      <c r="C19" s="513" t="s">
        <v>125</v>
      </c>
      <c r="D19" s="514"/>
      <c r="E19" s="515" t="str">
        <f>使用許可書!E19</f>
        <v>○○○○</v>
      </c>
      <c r="F19" s="515"/>
      <c r="G19" s="515"/>
      <c r="H19" s="515"/>
      <c r="I19" s="370" t="s">
        <v>343</v>
      </c>
      <c r="J19" s="515" t="str">
        <f>使用許可書!J19</f>
        <v>000-0000-0000</v>
      </c>
      <c r="K19" s="515"/>
      <c r="L19" s="515"/>
      <c r="M19" s="651"/>
    </row>
    <row r="20" spans="1:13" ht="20.25" customHeight="1" x14ac:dyDescent="0.15">
      <c r="A20" s="637" t="s">
        <v>16</v>
      </c>
      <c r="B20" s="637"/>
      <c r="C20" s="852" t="str">
        <f>使用許可書!C20</f>
        <v>　苫小牧市〇町〇丁目〇番地先</v>
      </c>
      <c r="D20" s="649"/>
      <c r="E20" s="649"/>
      <c r="F20" s="649"/>
      <c r="G20" s="649"/>
      <c r="H20" s="649"/>
      <c r="I20" s="649"/>
      <c r="J20" s="649"/>
      <c r="K20" s="649"/>
      <c r="L20" s="649"/>
      <c r="M20" s="650"/>
    </row>
    <row r="21" spans="1:13" ht="20.25" customHeight="1" x14ac:dyDescent="0.15">
      <c r="A21" s="853" t="s">
        <v>344</v>
      </c>
      <c r="B21" s="642"/>
      <c r="C21" s="801">
        <f>使用許可書!C21</f>
        <v>45047</v>
      </c>
      <c r="D21" s="486"/>
      <c r="E21" s="486"/>
      <c r="F21" s="486"/>
      <c r="G21" s="486"/>
      <c r="H21" s="486"/>
      <c r="I21" s="396" t="s">
        <v>353</v>
      </c>
      <c r="J21" s="34"/>
      <c r="K21" s="34"/>
      <c r="L21" s="391"/>
      <c r="M21" s="392"/>
    </row>
    <row r="22" spans="1:13" ht="20.25" customHeight="1" x14ac:dyDescent="0.15">
      <c r="A22" s="643"/>
      <c r="B22" s="517"/>
      <c r="C22" s="802">
        <f>使用許可書!C22</f>
        <v>45076</v>
      </c>
      <c r="D22" s="803"/>
      <c r="E22" s="803"/>
      <c r="F22" s="803"/>
      <c r="G22" s="803"/>
      <c r="H22" s="803"/>
      <c r="I22" s="397" t="s">
        <v>354</v>
      </c>
      <c r="J22" s="123" t="s">
        <v>355</v>
      </c>
      <c r="K22" s="400">
        <f>C22-C21+1</f>
        <v>30</v>
      </c>
      <c r="L22" s="395" t="s">
        <v>126</v>
      </c>
      <c r="M22" s="387"/>
    </row>
    <row r="23" spans="1:13" ht="20.25" customHeight="1" x14ac:dyDescent="0.15">
      <c r="A23" s="853" t="s">
        <v>345</v>
      </c>
      <c r="B23" s="642"/>
      <c r="C23" s="801">
        <f>延長願い!E27</f>
        <v>45047</v>
      </c>
      <c r="D23" s="486"/>
      <c r="E23" s="486"/>
      <c r="F23" s="486"/>
      <c r="G23" s="486"/>
      <c r="H23" s="486"/>
      <c r="I23" s="396" t="s">
        <v>353</v>
      </c>
      <c r="J23" s="34"/>
      <c r="K23" s="34"/>
      <c r="L23" s="391"/>
      <c r="M23" s="392"/>
    </row>
    <row r="24" spans="1:13" ht="20.25" customHeight="1" x14ac:dyDescent="0.15">
      <c r="A24" s="643"/>
      <c r="B24" s="517"/>
      <c r="C24" s="802">
        <f>延長願い!E28</f>
        <v>45137</v>
      </c>
      <c r="D24" s="803"/>
      <c r="E24" s="803"/>
      <c r="F24" s="803"/>
      <c r="G24" s="803"/>
      <c r="H24" s="803"/>
      <c r="I24" s="397" t="s">
        <v>354</v>
      </c>
      <c r="J24" s="123" t="s">
        <v>355</v>
      </c>
      <c r="K24" s="400">
        <f>C24-C23+1</f>
        <v>91</v>
      </c>
      <c r="L24" s="395" t="s">
        <v>126</v>
      </c>
      <c r="M24" s="387"/>
    </row>
    <row r="25" spans="1:13" ht="20.25" customHeight="1" x14ac:dyDescent="0.15">
      <c r="A25" s="853" t="s">
        <v>346</v>
      </c>
      <c r="B25" s="642"/>
      <c r="D25" s="158"/>
      <c r="E25" s="375"/>
      <c r="F25" s="780" t="str">
        <f>使用許可書!J5</f>
        <v>苫上下窓 第　　　号</v>
      </c>
      <c r="G25" s="780"/>
      <c r="H25" s="780"/>
      <c r="I25" s="780"/>
      <c r="J25" s="290"/>
      <c r="K25" s="357"/>
      <c r="L25" s="357"/>
      <c r="M25" s="379"/>
    </row>
    <row r="26" spans="1:13" ht="20.25" customHeight="1" x14ac:dyDescent="0.15">
      <c r="A26" s="643"/>
      <c r="B26" s="517"/>
      <c r="C26" s="145"/>
      <c r="D26" s="369"/>
      <c r="E26" s="369"/>
      <c r="F26" s="854" t="str">
        <f>使用許可書!J6</f>
        <v>令和　年　月　日</v>
      </c>
      <c r="G26" s="854"/>
      <c r="H26" s="854"/>
      <c r="I26" s="854"/>
      <c r="J26" s="371"/>
      <c r="K26" s="372"/>
      <c r="L26" s="372"/>
      <c r="M26" s="373"/>
    </row>
    <row r="27" spans="1:13" ht="20.25" customHeight="1" x14ac:dyDescent="0.15">
      <c r="A27" s="637" t="s">
        <v>11</v>
      </c>
      <c r="B27" s="637"/>
      <c r="C27" s="367"/>
      <c r="D27" s="368"/>
      <c r="E27" s="647">
        <f>使用許可書!E23</f>
        <v>100</v>
      </c>
      <c r="F27" s="647"/>
      <c r="G27" s="125" t="s">
        <v>347</v>
      </c>
      <c r="H27" s="125"/>
      <c r="I27" s="636">
        <f>使用許可書!I23</f>
        <v>5</v>
      </c>
      <c r="J27" s="636"/>
      <c r="K27" s="368" t="s">
        <v>348</v>
      </c>
      <c r="L27" s="368"/>
      <c r="M27" s="374"/>
    </row>
    <row r="28" spans="1:13" ht="20.25" customHeight="1" x14ac:dyDescent="0.15">
      <c r="A28" s="377"/>
      <c r="B28" s="377"/>
      <c r="C28" s="377"/>
      <c r="D28" s="377"/>
      <c r="E28" s="377"/>
      <c r="F28" s="377"/>
      <c r="G28" s="377"/>
      <c r="H28" s="377"/>
      <c r="I28" s="377"/>
      <c r="J28" s="377"/>
      <c r="K28" s="377"/>
      <c r="L28" s="377"/>
      <c r="M28" s="377"/>
    </row>
    <row r="29" spans="1:13" ht="20.25" customHeight="1" x14ac:dyDescent="0.15">
      <c r="A29" s="377"/>
      <c r="B29" s="377"/>
      <c r="C29" s="377"/>
      <c r="D29" s="377"/>
      <c r="E29" s="377"/>
      <c r="F29" s="377"/>
      <c r="G29" s="377"/>
      <c r="H29" s="377"/>
      <c r="I29" s="377"/>
      <c r="J29" s="377"/>
      <c r="K29" s="377"/>
      <c r="L29" s="377"/>
      <c r="M29" s="377"/>
    </row>
    <row r="30" spans="1:13" ht="20.25" customHeight="1" x14ac:dyDescent="0.15">
      <c r="B30" s="377"/>
      <c r="C30" s="377"/>
    </row>
    <row r="31" spans="1:13" ht="20.25" customHeight="1" x14ac:dyDescent="0.15">
      <c r="B31" s="377"/>
      <c r="C31" s="377"/>
    </row>
    <row r="32" spans="1:13" ht="20.25" customHeight="1" x14ac:dyDescent="0.15">
      <c r="B32" s="377"/>
      <c r="C32" s="377"/>
      <c r="D32" s="377"/>
      <c r="E32" s="377"/>
      <c r="F32" s="377"/>
      <c r="G32" s="377"/>
      <c r="H32" s="377"/>
      <c r="I32" s="377"/>
      <c r="J32" s="377"/>
      <c r="K32" s="377"/>
      <c r="L32" s="377"/>
      <c r="M32" s="377"/>
    </row>
    <row r="33" spans="1:13" ht="20.25" customHeight="1" x14ac:dyDescent="0.15">
      <c r="B33" s="377"/>
      <c r="C33" s="377"/>
      <c r="D33" s="377"/>
      <c r="E33" s="377"/>
      <c r="F33" s="377"/>
      <c r="G33" s="377"/>
      <c r="H33" s="377"/>
      <c r="I33" s="377"/>
      <c r="J33" s="377"/>
      <c r="K33" s="377"/>
      <c r="L33" s="377"/>
      <c r="M33" s="377"/>
    </row>
    <row r="34" spans="1:13" ht="20.25" customHeight="1" x14ac:dyDescent="0.15">
      <c r="B34" s="377"/>
      <c r="C34" s="377"/>
      <c r="D34" s="377"/>
      <c r="E34" s="377"/>
      <c r="F34" s="377"/>
      <c r="G34" s="377"/>
      <c r="H34" s="377"/>
      <c r="I34" s="377"/>
      <c r="J34" s="377"/>
      <c r="K34" s="377"/>
      <c r="L34" s="377"/>
      <c r="M34" s="377"/>
    </row>
    <row r="35" spans="1:13" ht="20.25" customHeight="1" x14ac:dyDescent="0.15">
      <c r="B35" s="377"/>
      <c r="C35" s="377"/>
      <c r="D35" s="377"/>
      <c r="E35" s="377"/>
      <c r="F35" s="3"/>
      <c r="G35" s="377"/>
      <c r="H35" s="377"/>
      <c r="I35" s="377"/>
      <c r="J35" s="377"/>
      <c r="K35" s="377"/>
      <c r="L35" s="377"/>
      <c r="M35" s="377"/>
    </row>
    <row r="36" spans="1:13" ht="20.25" customHeight="1" x14ac:dyDescent="0.15">
      <c r="B36" s="377"/>
      <c r="C36" s="377"/>
      <c r="D36" s="377"/>
      <c r="E36" s="377"/>
      <c r="F36" s="3"/>
      <c r="G36" s="377"/>
      <c r="H36" s="377"/>
      <c r="I36" s="377"/>
      <c r="J36" s="377"/>
      <c r="K36" s="377"/>
      <c r="L36" s="377"/>
      <c r="M36" s="377"/>
    </row>
    <row r="37" spans="1:13" ht="20.25" customHeight="1" x14ac:dyDescent="0.15">
      <c r="B37" s="377"/>
      <c r="C37" s="377"/>
      <c r="D37" s="377"/>
      <c r="E37" s="377"/>
      <c r="F37" s="3"/>
      <c r="G37" s="377"/>
      <c r="H37" s="377"/>
      <c r="I37" s="377"/>
      <c r="J37" s="377"/>
      <c r="K37" s="377"/>
      <c r="L37" s="377"/>
      <c r="M37" s="377"/>
    </row>
    <row r="38" spans="1:13" ht="20.25" customHeight="1" x14ac:dyDescent="0.15">
      <c r="B38" s="377"/>
      <c r="C38" s="377"/>
      <c r="D38" s="377"/>
      <c r="E38" s="377"/>
      <c r="F38" s="377"/>
      <c r="G38" s="377"/>
      <c r="H38" s="377"/>
      <c r="I38" s="377"/>
      <c r="J38" s="377"/>
      <c r="K38" s="377"/>
      <c r="L38" s="377"/>
      <c r="M38" s="377"/>
    </row>
    <row r="39" spans="1:13" ht="20.25" customHeight="1" x14ac:dyDescent="0.15">
      <c r="B39" s="377"/>
      <c r="C39" s="377"/>
      <c r="D39" s="377"/>
      <c r="E39" s="377"/>
      <c r="F39" s="377"/>
      <c r="G39" s="377"/>
      <c r="H39" s="377"/>
      <c r="I39" s="377"/>
      <c r="J39" s="377"/>
      <c r="K39" s="377"/>
      <c r="L39" s="377"/>
      <c r="M39" s="377"/>
    </row>
    <row r="40" spans="1:13" ht="20.25" customHeight="1" x14ac:dyDescent="0.15">
      <c r="B40" s="377"/>
      <c r="C40" s="377"/>
      <c r="D40" s="377"/>
      <c r="E40" s="377"/>
      <c r="F40" s="377"/>
      <c r="G40" s="377"/>
      <c r="H40" s="377"/>
      <c r="I40" s="377"/>
      <c r="J40" s="377"/>
      <c r="K40" s="377"/>
      <c r="L40" s="377"/>
      <c r="M40" s="377"/>
    </row>
    <row r="41" spans="1:13" ht="20.25" customHeight="1" x14ac:dyDescent="0.15">
      <c r="B41" s="377"/>
      <c r="C41" s="377"/>
      <c r="D41" s="377"/>
      <c r="E41" s="377"/>
      <c r="F41" s="377"/>
      <c r="G41" s="377"/>
      <c r="H41" s="377"/>
      <c r="I41" s="377"/>
      <c r="J41" s="377"/>
      <c r="K41" s="377"/>
      <c r="L41" s="377"/>
      <c r="M41" s="377"/>
    </row>
    <row r="42" spans="1:13" ht="20.25" customHeight="1" x14ac:dyDescent="0.15">
      <c r="B42" s="377"/>
      <c r="C42" s="377"/>
      <c r="D42" s="377"/>
      <c r="E42" s="377"/>
      <c r="F42" s="377"/>
      <c r="G42" s="377"/>
      <c r="H42" s="377"/>
      <c r="I42" s="377"/>
      <c r="J42" s="377"/>
      <c r="K42" s="377"/>
      <c r="L42" s="377"/>
      <c r="M42" s="377"/>
    </row>
    <row r="43" spans="1:13" ht="20.25" customHeight="1" x14ac:dyDescent="0.15">
      <c r="B43" s="377"/>
      <c r="C43" s="377"/>
      <c r="D43" s="377"/>
      <c r="E43" s="377"/>
      <c r="F43" s="377"/>
      <c r="G43" s="377"/>
      <c r="H43" s="377"/>
      <c r="I43" s="377"/>
      <c r="J43" s="377"/>
      <c r="K43" s="377"/>
      <c r="L43" s="377"/>
      <c r="M43" s="377"/>
    </row>
    <row r="44" spans="1:13" ht="20.25" customHeight="1" x14ac:dyDescent="0.15">
      <c r="B44" s="377"/>
      <c r="C44" s="377"/>
      <c r="D44" s="377"/>
      <c r="E44" s="377"/>
      <c r="F44" s="377"/>
      <c r="G44" s="377"/>
      <c r="H44" s="377"/>
      <c r="I44" s="377"/>
      <c r="J44" s="377"/>
      <c r="K44" s="377"/>
      <c r="L44" s="377"/>
      <c r="M44" s="377"/>
    </row>
    <row r="45" spans="1:13" ht="20.25" customHeight="1" x14ac:dyDescent="0.15">
      <c r="A45" s="377"/>
      <c r="B45" s="377"/>
      <c r="C45" s="377"/>
      <c r="D45" s="377"/>
      <c r="E45" s="377"/>
      <c r="F45" s="377"/>
      <c r="G45" s="377"/>
      <c r="H45" s="377"/>
      <c r="I45" s="377"/>
      <c r="J45" s="377"/>
      <c r="K45" s="377"/>
      <c r="L45" s="377"/>
      <c r="M45" s="377"/>
    </row>
    <row r="46" spans="1:13" ht="20.25" customHeight="1" x14ac:dyDescent="0.15">
      <c r="A46" s="377"/>
      <c r="B46" s="377"/>
      <c r="C46" s="377"/>
      <c r="D46" s="377"/>
      <c r="E46" s="377"/>
      <c r="F46" s="377"/>
      <c r="G46" s="377"/>
      <c r="H46" s="377"/>
      <c r="I46" s="377"/>
      <c r="J46" s="377"/>
      <c r="K46" s="377"/>
      <c r="L46" s="377"/>
      <c r="M46" s="377"/>
    </row>
  </sheetData>
  <mergeCells count="26">
    <mergeCell ref="A3:M3"/>
    <mergeCell ref="J4:M4"/>
    <mergeCell ref="J5:M5"/>
    <mergeCell ref="J6:M6"/>
    <mergeCell ref="A17:B17"/>
    <mergeCell ref="C17:M17"/>
    <mergeCell ref="A14:B14"/>
    <mergeCell ref="A27:B27"/>
    <mergeCell ref="E27:F27"/>
    <mergeCell ref="I27:J27"/>
    <mergeCell ref="F25:I25"/>
    <mergeCell ref="A21:B22"/>
    <mergeCell ref="A23:B24"/>
    <mergeCell ref="A25:B26"/>
    <mergeCell ref="F26:I26"/>
    <mergeCell ref="C21:H21"/>
    <mergeCell ref="C22:H22"/>
    <mergeCell ref="C23:H23"/>
    <mergeCell ref="C24:H24"/>
    <mergeCell ref="A20:B20"/>
    <mergeCell ref="C20:M20"/>
    <mergeCell ref="A18:B19"/>
    <mergeCell ref="C18:M18"/>
    <mergeCell ref="C19:D19"/>
    <mergeCell ref="E19:H19"/>
    <mergeCell ref="J19:M19"/>
  </mergeCells>
  <phoneticPr fontId="2"/>
  <pageMargins left="0.78740157480314965" right="0.46" top="0.73" bottom="0.44" header="0.51181102362204722" footer="0.36"/>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臨時使用願</vt:lpstr>
      <vt:lpstr>臨時使用届</vt:lpstr>
      <vt:lpstr>使用許可書</vt:lpstr>
      <vt:lpstr>排水日誌</vt:lpstr>
      <vt:lpstr>料金算出書(予定)</vt:lpstr>
      <vt:lpstr>減免申請書</vt:lpstr>
      <vt:lpstr>減免決定通知書</vt:lpstr>
      <vt:lpstr>延長願い</vt:lpstr>
      <vt:lpstr>使用許可書 (延長)</vt:lpstr>
      <vt:lpstr>決定通知書</vt:lpstr>
      <vt:lpstr>料金算出書(実施)</vt:lpstr>
      <vt:lpstr>不要報告書</vt:lpstr>
      <vt:lpstr>ﾉｯﾁﾀﾝｸ流量算出方法</vt:lpstr>
      <vt:lpstr>流量早見表(㎥-hr)</vt:lpstr>
      <vt:lpstr>ﾉｯﾁﾀﾝｸ流量算出方法!Print_Area</vt:lpstr>
      <vt:lpstr>延長願い!Print_Area</vt:lpstr>
      <vt:lpstr>決定通知書!Print_Area</vt:lpstr>
      <vt:lpstr>減免決定通知書!Print_Area</vt:lpstr>
      <vt:lpstr>減免申請書!Print_Area</vt:lpstr>
      <vt:lpstr>排水日誌!Print_Area</vt:lpstr>
      <vt:lpstr>不要報告書!Print_Area</vt:lpstr>
      <vt:lpstr>臨時使用願!Print_Area</vt:lpstr>
      <vt:lpstr>臨時使用届!Print_Area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gesisetukanri</dc:creator>
  <cp:lastModifiedBy>小柳　裕輝</cp:lastModifiedBy>
  <cp:lastPrinted>2023-03-23T05:24:41Z</cp:lastPrinted>
  <dcterms:created xsi:type="dcterms:W3CDTF">2004-11-11T04:51:58Z</dcterms:created>
  <dcterms:modified xsi:type="dcterms:W3CDTF">2025-02-25T04:09:46Z</dcterms:modified>
</cp:coreProperties>
</file>